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ayant\Desktop\for qaa mun\"/>
    </mc:Choice>
  </mc:AlternateContent>
  <bookViews>
    <workbookView xWindow="390" yWindow="150" windowWidth="8580" windowHeight="3135" activeTab="1"/>
  </bookViews>
  <sheets>
    <sheet name="MC Sheet" sheetId="1" r:id="rId1"/>
    <sheet name="PM Sheet" sheetId="2" r:id="rId2"/>
    <sheet name="Summary Sheet" sheetId="3" r:id="rId3"/>
  </sheets>
  <definedNames>
    <definedName name="_xlnm.Print_Area" localSheetId="0">'MC Sheet'!$A$1:$H$71</definedName>
    <definedName name="_xlnm.Print_Area" localSheetId="1">'PM Sheet'!$A$1:$J$228</definedName>
    <definedName name="_xlnm.Print_Area" localSheetId="2">'Summary Sheet'!$A$1:$G$77</definedName>
    <definedName name="_xlnm.Print_Titles" localSheetId="0">'MC Sheet'!$1:$6</definedName>
    <definedName name="_xlnm.Print_Titles" localSheetId="1">'PM Sheet'!$1:$6</definedName>
  </definedNames>
  <calcPr calcId="152511"/>
</workbook>
</file>

<file path=xl/calcChain.xml><?xml version="1.0" encoding="utf-8"?>
<calcChain xmlns="http://schemas.openxmlformats.org/spreadsheetml/2006/main">
  <c r="L1" i="1" l="1"/>
  <c r="I228" i="2"/>
  <c r="E228" i="2"/>
  <c r="I225" i="2"/>
  <c r="E225" i="2"/>
  <c r="A76" i="3"/>
  <c r="A75" i="3"/>
  <c r="A74" i="3"/>
  <c r="A73" i="3"/>
  <c r="A72" i="3"/>
  <c r="B72" i="3"/>
  <c r="E77" i="3"/>
  <c r="D77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M41" i="3" s="1"/>
  <c r="E40" i="3"/>
  <c r="E39" i="3"/>
  <c r="M39" i="3" s="1"/>
  <c r="E38" i="3"/>
  <c r="E37" i="3"/>
  <c r="E36" i="3"/>
  <c r="E35" i="3"/>
  <c r="E34" i="3"/>
  <c r="E33" i="3"/>
  <c r="E32" i="3"/>
  <c r="E31" i="3"/>
  <c r="E30" i="3"/>
  <c r="E29" i="3"/>
  <c r="E28" i="3"/>
  <c r="E27" i="3"/>
  <c r="M27" i="3" s="1"/>
  <c r="E26" i="3"/>
  <c r="E2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Q213" i="2"/>
  <c r="K64" i="3"/>
  <c r="Q208" i="2"/>
  <c r="K63" i="3" s="1"/>
  <c r="Q203" i="2"/>
  <c r="K62" i="3" s="1"/>
  <c r="M62" i="3" s="1"/>
  <c r="Q198" i="2"/>
  <c r="K61" i="3" s="1"/>
  <c r="M61" i="3" s="1"/>
  <c r="Q192" i="2"/>
  <c r="K60" i="3" s="1"/>
  <c r="Q188" i="2"/>
  <c r="K59" i="3" s="1"/>
  <c r="Q180" i="2"/>
  <c r="K58" i="3" s="1"/>
  <c r="M58" i="3" s="1"/>
  <c r="Q172" i="2"/>
  <c r="K57" i="3"/>
  <c r="M57" i="3" s="1"/>
  <c r="Q165" i="2"/>
  <c r="K56" i="3" s="1"/>
  <c r="Q160" i="2"/>
  <c r="K55" i="3" s="1"/>
  <c r="M55" i="3" s="1"/>
  <c r="Q157" i="2"/>
  <c r="K54" i="3" s="1"/>
  <c r="M54" i="3" s="1"/>
  <c r="Q153" i="2"/>
  <c r="K53" i="3" s="1"/>
  <c r="M53" i="3" s="1"/>
  <c r="Q147" i="2"/>
  <c r="K52" i="3"/>
  <c r="M52" i="3" s="1"/>
  <c r="Q139" i="2"/>
  <c r="K51" i="3" s="1"/>
  <c r="Q134" i="2"/>
  <c r="K50" i="3" s="1"/>
  <c r="M50" i="3" s="1"/>
  <c r="Q129" i="2"/>
  <c r="K49" i="3" s="1"/>
  <c r="M49" i="3" s="1"/>
  <c r="Q123" i="2"/>
  <c r="K48" i="3" s="1"/>
  <c r="M48" i="3" s="1"/>
  <c r="Q118" i="2"/>
  <c r="K47" i="3" s="1"/>
  <c r="M47" i="3" s="1"/>
  <c r="Q112" i="2"/>
  <c r="K46" i="3" s="1"/>
  <c r="Q108" i="2"/>
  <c r="K45" i="3"/>
  <c r="Q103" i="2"/>
  <c r="K44" i="3"/>
  <c r="M44" i="3" s="1"/>
  <c r="Q96" i="2"/>
  <c r="K43" i="3" s="1"/>
  <c r="Q92" i="2"/>
  <c r="K42" i="3" s="1"/>
  <c r="M42" i="3" s="1"/>
  <c r="Q88" i="2"/>
  <c r="K41" i="3"/>
  <c r="Q83" i="2"/>
  <c r="K40" i="3"/>
  <c r="M40" i="3" s="1"/>
  <c r="Q79" i="2"/>
  <c r="K39" i="3"/>
  <c r="Q77" i="2"/>
  <c r="K38" i="3" s="1"/>
  <c r="M38" i="3" s="1"/>
  <c r="Q73" i="2"/>
  <c r="K37" i="3" s="1"/>
  <c r="Q70" i="2"/>
  <c r="K36" i="3" s="1"/>
  <c r="M36" i="3" s="1"/>
  <c r="Q64" i="2"/>
  <c r="K35" i="3" s="1"/>
  <c r="Q60" i="2"/>
  <c r="K34" i="3"/>
  <c r="M34" i="3" s="1"/>
  <c r="Q55" i="2"/>
  <c r="K33" i="3" s="1"/>
  <c r="Q47" i="2"/>
  <c r="K32" i="3" s="1"/>
  <c r="M32" i="3" s="1"/>
  <c r="Q44" i="2"/>
  <c r="K31" i="3" s="1"/>
  <c r="M31" i="3" s="1"/>
  <c r="Q32" i="2"/>
  <c r="K30" i="3"/>
  <c r="M30" i="3" s="1"/>
  <c r="Q25" i="2"/>
  <c r="K29" i="3"/>
  <c r="Q20" i="2"/>
  <c r="K28" i="3"/>
  <c r="M28" i="3" s="1"/>
  <c r="Q17" i="2"/>
  <c r="K27" i="3" s="1"/>
  <c r="Q13" i="2"/>
  <c r="K26" i="3" s="1"/>
  <c r="M26" i="3" s="1"/>
  <c r="Q7" i="2"/>
  <c r="K25" i="3" s="1"/>
  <c r="M25" i="3" s="1"/>
  <c r="C14" i="3"/>
  <c r="C13" i="3"/>
  <c r="C12" i="3"/>
  <c r="C11" i="3"/>
  <c r="C10" i="3"/>
  <c r="C9" i="3"/>
  <c r="C7" i="3"/>
  <c r="C6" i="3"/>
  <c r="C5" i="3"/>
  <c r="A1" i="3"/>
  <c r="I227" i="2"/>
  <c r="I226" i="2"/>
  <c r="E227" i="2"/>
  <c r="E226" i="2"/>
  <c r="M79" i="2"/>
  <c r="L79" i="2"/>
  <c r="N68" i="2"/>
  <c r="O68" i="2"/>
  <c r="M64" i="2"/>
  <c r="L64" i="2"/>
  <c r="M213" i="2"/>
  <c r="L213" i="2"/>
  <c r="N213" i="2"/>
  <c r="M208" i="2"/>
  <c r="L208" i="2"/>
  <c r="M203" i="2"/>
  <c r="L203" i="2"/>
  <c r="M198" i="2"/>
  <c r="L198" i="2"/>
  <c r="M192" i="2"/>
  <c r="L192" i="2"/>
  <c r="L188" i="2"/>
  <c r="M188" i="2"/>
  <c r="M180" i="2"/>
  <c r="L180" i="2"/>
  <c r="M172" i="2"/>
  <c r="L172" i="2"/>
  <c r="M165" i="2"/>
  <c r="L165" i="2"/>
  <c r="M160" i="2"/>
  <c r="L160" i="2"/>
  <c r="L157" i="2"/>
  <c r="M157" i="2"/>
  <c r="M153" i="2"/>
  <c r="L153" i="2"/>
  <c r="M147" i="2"/>
  <c r="L147" i="2"/>
  <c r="M139" i="2"/>
  <c r="L139" i="2"/>
  <c r="M134" i="2"/>
  <c r="L134" i="2"/>
  <c r="M129" i="2"/>
  <c r="L129" i="2"/>
  <c r="M123" i="2"/>
  <c r="L123" i="2"/>
  <c r="M118" i="2"/>
  <c r="L118" i="2"/>
  <c r="M112" i="2"/>
  <c r="L112" i="2"/>
  <c r="M108" i="2"/>
  <c r="L108" i="2"/>
  <c r="M103" i="2"/>
  <c r="L103" i="2"/>
  <c r="M96" i="2"/>
  <c r="L96" i="2"/>
  <c r="M92" i="2"/>
  <c r="L92" i="2"/>
  <c r="M88" i="2"/>
  <c r="L88" i="2"/>
  <c r="M83" i="2"/>
  <c r="L83" i="2"/>
  <c r="M77" i="2"/>
  <c r="L77" i="2"/>
  <c r="M73" i="2"/>
  <c r="L73" i="2"/>
  <c r="M70" i="2"/>
  <c r="L70" i="2"/>
  <c r="N64" i="2"/>
  <c r="P64" i="2" s="1"/>
  <c r="O64" i="2"/>
  <c r="N65" i="2"/>
  <c r="P65" i="2" s="1"/>
  <c r="O65" i="2"/>
  <c r="N66" i="2"/>
  <c r="O66" i="2"/>
  <c r="N67" i="2"/>
  <c r="P67" i="2" s="1"/>
  <c r="O67" i="2"/>
  <c r="N70" i="2"/>
  <c r="P70" i="2" s="1"/>
  <c r="O70" i="2"/>
  <c r="N71" i="2"/>
  <c r="O71" i="2"/>
  <c r="N73" i="2"/>
  <c r="P73" i="2" s="1"/>
  <c r="O73" i="2"/>
  <c r="N74" i="2"/>
  <c r="P74" i="2" s="1"/>
  <c r="O74" i="2"/>
  <c r="N75" i="2"/>
  <c r="P75" i="2" s="1"/>
  <c r="O75" i="2"/>
  <c r="N77" i="2"/>
  <c r="O77" i="2"/>
  <c r="N79" i="2"/>
  <c r="O79" i="2"/>
  <c r="N80" i="2"/>
  <c r="O80" i="2"/>
  <c r="N81" i="2"/>
  <c r="P81" i="2" s="1"/>
  <c r="O81" i="2"/>
  <c r="N83" i="2"/>
  <c r="O83" i="2"/>
  <c r="N84" i="2"/>
  <c r="P84" i="2" s="1"/>
  <c r="O84" i="2"/>
  <c r="N85" i="2"/>
  <c r="P85" i="2" s="1"/>
  <c r="O85" i="2"/>
  <c r="N86" i="2"/>
  <c r="P86" i="2" s="1"/>
  <c r="O86" i="2"/>
  <c r="N88" i="2"/>
  <c r="P88" i="2" s="1"/>
  <c r="O88" i="2"/>
  <c r="N89" i="2"/>
  <c r="P89" i="2" s="1"/>
  <c r="O89" i="2"/>
  <c r="N90" i="2"/>
  <c r="O90" i="2"/>
  <c r="N92" i="2"/>
  <c r="O92" i="2"/>
  <c r="N93" i="2"/>
  <c r="P93" i="2" s="1"/>
  <c r="O93" i="2"/>
  <c r="N94" i="2"/>
  <c r="P94" i="2" s="1"/>
  <c r="O94" i="2"/>
  <c r="N96" i="2"/>
  <c r="P96" i="2" s="1"/>
  <c r="O96" i="2"/>
  <c r="N97" i="2"/>
  <c r="O97" i="2"/>
  <c r="P97" i="2"/>
  <c r="N98" i="2"/>
  <c r="O98" i="2"/>
  <c r="N103" i="2"/>
  <c r="O103" i="2"/>
  <c r="N104" i="2"/>
  <c r="O104" i="2"/>
  <c r="N105" i="2"/>
  <c r="O105" i="2"/>
  <c r="N106" i="2"/>
  <c r="O106" i="2"/>
  <c r="N108" i="2"/>
  <c r="O108" i="2"/>
  <c r="N109" i="2"/>
  <c r="O109" i="2"/>
  <c r="N110" i="2"/>
  <c r="O110" i="2"/>
  <c r="N112" i="2"/>
  <c r="O112" i="2"/>
  <c r="N113" i="2"/>
  <c r="O113" i="2"/>
  <c r="N114" i="2"/>
  <c r="O114" i="2"/>
  <c r="N115" i="2"/>
  <c r="O115" i="2"/>
  <c r="N116" i="2"/>
  <c r="O116" i="2"/>
  <c r="N118" i="2"/>
  <c r="O118" i="2"/>
  <c r="P118" i="2" s="1"/>
  <c r="N119" i="2"/>
  <c r="P119" i="2" s="1"/>
  <c r="O119" i="2"/>
  <c r="N120" i="2"/>
  <c r="P120" i="2" s="1"/>
  <c r="O120" i="2"/>
  <c r="N121" i="2"/>
  <c r="O121" i="2"/>
  <c r="N123" i="2"/>
  <c r="P123" i="2" s="1"/>
  <c r="O123" i="2"/>
  <c r="N124" i="2"/>
  <c r="O124" i="2"/>
  <c r="N125" i="2"/>
  <c r="O125" i="2"/>
  <c r="N126" i="2"/>
  <c r="O126" i="2"/>
  <c r="N127" i="2"/>
  <c r="P127" i="2" s="1"/>
  <c r="O127" i="2"/>
  <c r="N129" i="2"/>
  <c r="O129" i="2"/>
  <c r="N130" i="2"/>
  <c r="P130" i="2" s="1"/>
  <c r="O130" i="2"/>
  <c r="N131" i="2"/>
  <c r="P131" i="2" s="1"/>
  <c r="O131" i="2"/>
  <c r="N132" i="2"/>
  <c r="P132" i="2" s="1"/>
  <c r="O132" i="2"/>
  <c r="N134" i="2"/>
  <c r="P134" i="2" s="1"/>
  <c r="O134" i="2"/>
  <c r="N135" i="2"/>
  <c r="O135" i="2"/>
  <c r="N136" i="2"/>
  <c r="O136" i="2"/>
  <c r="N137" i="2"/>
  <c r="P137" i="2" s="1"/>
  <c r="O137" i="2"/>
  <c r="N139" i="2"/>
  <c r="P139" i="2" s="1"/>
  <c r="O139" i="2"/>
  <c r="N140" i="2"/>
  <c r="O140" i="2"/>
  <c r="N141" i="2"/>
  <c r="P141" i="2" s="1"/>
  <c r="O141" i="2"/>
  <c r="N142" i="2"/>
  <c r="P142" i="2" s="1"/>
  <c r="O142" i="2"/>
  <c r="N143" i="2"/>
  <c r="P143" i="2" s="1"/>
  <c r="O143" i="2"/>
  <c r="N147" i="2"/>
  <c r="O147" i="2"/>
  <c r="N148" i="2"/>
  <c r="P148" i="2" s="1"/>
  <c r="O148" i="2"/>
  <c r="N149" i="2"/>
  <c r="P149" i="2" s="1"/>
  <c r="O149" i="2"/>
  <c r="N150" i="2"/>
  <c r="P150" i="2" s="1"/>
  <c r="O150" i="2"/>
  <c r="N151" i="2"/>
  <c r="P151" i="2" s="1"/>
  <c r="O151" i="2"/>
  <c r="N153" i="2"/>
  <c r="P153" i="2" s="1"/>
  <c r="O153" i="2"/>
  <c r="N154" i="2"/>
  <c r="P154" i="2" s="1"/>
  <c r="O154" i="2"/>
  <c r="N155" i="2"/>
  <c r="P155" i="2" s="1"/>
  <c r="O155" i="2"/>
  <c r="N157" i="2"/>
  <c r="P157" i="2" s="1"/>
  <c r="O157" i="2"/>
  <c r="N158" i="2"/>
  <c r="P158" i="2" s="1"/>
  <c r="H157" i="2" s="1"/>
  <c r="R157" i="2" s="1"/>
  <c r="L54" i="3" s="1"/>
  <c r="O158" i="2"/>
  <c r="N160" i="2"/>
  <c r="O160" i="2"/>
  <c r="N161" i="2"/>
  <c r="O161" i="2"/>
  <c r="N162" i="2"/>
  <c r="P162" i="2" s="1"/>
  <c r="O162" i="2"/>
  <c r="N163" i="2"/>
  <c r="P163" i="2" s="1"/>
  <c r="O163" i="2"/>
  <c r="N165" i="2"/>
  <c r="P165" i="2" s="1"/>
  <c r="O165" i="2"/>
  <c r="N166" i="2"/>
  <c r="O166" i="2"/>
  <c r="N167" i="2"/>
  <c r="O167" i="2"/>
  <c r="N168" i="2"/>
  <c r="P168" i="2" s="1"/>
  <c r="O168" i="2"/>
  <c r="N172" i="2"/>
  <c r="P172" i="2" s="1"/>
  <c r="O172" i="2"/>
  <c r="N173" i="2"/>
  <c r="O173" i="2"/>
  <c r="N174" i="2"/>
  <c r="O174" i="2"/>
  <c r="N175" i="2"/>
  <c r="O175" i="2"/>
  <c r="N176" i="2"/>
  <c r="O176" i="2"/>
  <c r="N177" i="2"/>
  <c r="P177" i="2" s="1"/>
  <c r="O177" i="2"/>
  <c r="N178" i="2"/>
  <c r="O178" i="2"/>
  <c r="N180" i="2"/>
  <c r="O180" i="2"/>
  <c r="N181" i="2"/>
  <c r="O181" i="2"/>
  <c r="N182" i="2"/>
  <c r="O182" i="2"/>
  <c r="N183" i="2"/>
  <c r="O183" i="2"/>
  <c r="N184" i="2"/>
  <c r="O184" i="2"/>
  <c r="N185" i="2"/>
  <c r="O185" i="2"/>
  <c r="N186" i="2"/>
  <c r="O186" i="2"/>
  <c r="N188" i="2"/>
  <c r="O188" i="2"/>
  <c r="N189" i="2"/>
  <c r="O189" i="2"/>
  <c r="N190" i="2"/>
  <c r="O190" i="2"/>
  <c r="P190" i="2" s="1"/>
  <c r="N192" i="2"/>
  <c r="O192" i="2"/>
  <c r="N193" i="2"/>
  <c r="O193" i="2"/>
  <c r="P193" i="2" s="1"/>
  <c r="N194" i="2"/>
  <c r="O194" i="2"/>
  <c r="N195" i="2"/>
  <c r="O195" i="2"/>
  <c r="N196" i="2"/>
  <c r="O196" i="2"/>
  <c r="N198" i="2"/>
  <c r="O198" i="2"/>
  <c r="N199" i="2"/>
  <c r="O199" i="2"/>
  <c r="N200" i="2"/>
  <c r="O200" i="2"/>
  <c r="N201" i="2"/>
  <c r="O201" i="2"/>
  <c r="N203" i="2"/>
  <c r="O203" i="2"/>
  <c r="N204" i="2"/>
  <c r="O204" i="2"/>
  <c r="N205" i="2"/>
  <c r="O205" i="2"/>
  <c r="N206" i="2"/>
  <c r="O206" i="2"/>
  <c r="N208" i="2"/>
  <c r="O208" i="2"/>
  <c r="N209" i="2"/>
  <c r="O209" i="2"/>
  <c r="N210" i="2"/>
  <c r="O210" i="2"/>
  <c r="N211" i="2"/>
  <c r="O211" i="2"/>
  <c r="O213" i="2"/>
  <c r="N214" i="2"/>
  <c r="P214" i="2" s="1"/>
  <c r="O214" i="2"/>
  <c r="N215" i="2"/>
  <c r="O215" i="2"/>
  <c r="N216" i="2"/>
  <c r="P216" i="2" s="1"/>
  <c r="O216" i="2"/>
  <c r="N217" i="2"/>
  <c r="O217" i="2"/>
  <c r="M60" i="2"/>
  <c r="L60" i="2"/>
  <c r="O62" i="2"/>
  <c r="N62" i="2"/>
  <c r="O61" i="2"/>
  <c r="N61" i="2"/>
  <c r="O60" i="2"/>
  <c r="N60" i="2"/>
  <c r="N58" i="2"/>
  <c r="O55" i="2"/>
  <c r="N55" i="2"/>
  <c r="P55" i="2" s="1"/>
  <c r="M55" i="2"/>
  <c r="L55" i="2"/>
  <c r="O58" i="2"/>
  <c r="O57" i="2"/>
  <c r="P57" i="2" s="1"/>
  <c r="N57" i="2"/>
  <c r="O56" i="2"/>
  <c r="N56" i="2"/>
  <c r="A4" i="2"/>
  <c r="F3" i="2"/>
  <c r="B3" i="2"/>
  <c r="N48" i="2"/>
  <c r="O48" i="2"/>
  <c r="N49" i="2"/>
  <c r="P49" i="2" s="1"/>
  <c r="O49" i="2"/>
  <c r="N50" i="2"/>
  <c r="O50" i="2"/>
  <c r="N47" i="2"/>
  <c r="P47" i="2" s="1"/>
  <c r="M47" i="2"/>
  <c r="L47" i="2"/>
  <c r="O47" i="2"/>
  <c r="N45" i="2"/>
  <c r="O45" i="2"/>
  <c r="O44" i="2"/>
  <c r="N44" i="2"/>
  <c r="M44" i="2"/>
  <c r="L44" i="2"/>
  <c r="N33" i="2"/>
  <c r="O33" i="2"/>
  <c r="N34" i="2"/>
  <c r="O34" i="2"/>
  <c r="N35" i="2"/>
  <c r="O35" i="2"/>
  <c r="N36" i="2"/>
  <c r="P36" i="2" s="1"/>
  <c r="O36" i="2"/>
  <c r="N37" i="2"/>
  <c r="P37" i="2" s="1"/>
  <c r="O37" i="2"/>
  <c r="N38" i="2"/>
  <c r="P38" i="2" s="1"/>
  <c r="O38" i="2"/>
  <c r="N39" i="2"/>
  <c r="P39" i="2" s="1"/>
  <c r="O39" i="2"/>
  <c r="N40" i="2"/>
  <c r="P40" i="2" s="1"/>
  <c r="O40" i="2"/>
  <c r="N41" i="2"/>
  <c r="O41" i="2"/>
  <c r="P41" i="2" s="1"/>
  <c r="N42" i="2"/>
  <c r="O42" i="2"/>
  <c r="O32" i="2"/>
  <c r="N32" i="2"/>
  <c r="M32" i="2"/>
  <c r="L32" i="2"/>
  <c r="N26" i="2"/>
  <c r="O26" i="2"/>
  <c r="N27" i="2"/>
  <c r="O27" i="2"/>
  <c r="N28" i="2"/>
  <c r="O28" i="2"/>
  <c r="N29" i="2"/>
  <c r="O29" i="2"/>
  <c r="N30" i="2"/>
  <c r="O30" i="2"/>
  <c r="O25" i="2"/>
  <c r="N25" i="2"/>
  <c r="M25" i="2"/>
  <c r="L25" i="2"/>
  <c r="N21" i="2"/>
  <c r="O21" i="2"/>
  <c r="N22" i="2"/>
  <c r="O22" i="2"/>
  <c r="N23" i="2"/>
  <c r="O23" i="2"/>
  <c r="O20" i="2"/>
  <c r="N20" i="2"/>
  <c r="M20" i="2"/>
  <c r="L20" i="2"/>
  <c r="N18" i="2"/>
  <c r="O18" i="2"/>
  <c r="O17" i="2"/>
  <c r="N17" i="2"/>
  <c r="M17" i="2"/>
  <c r="L17" i="2"/>
  <c r="N14" i="2"/>
  <c r="O14" i="2"/>
  <c r="N15" i="2"/>
  <c r="O15" i="2"/>
  <c r="O13" i="2"/>
  <c r="N13" i="2"/>
  <c r="M13" i="2"/>
  <c r="L13" i="2"/>
  <c r="N7" i="2"/>
  <c r="N11" i="2"/>
  <c r="P11" i="2" s="1"/>
  <c r="O11" i="2"/>
  <c r="N8" i="2"/>
  <c r="O8" i="2"/>
  <c r="N9" i="2"/>
  <c r="O9" i="2"/>
  <c r="N10" i="2"/>
  <c r="P10" i="2" s="1"/>
  <c r="O10" i="2"/>
  <c r="O7" i="2"/>
  <c r="N38" i="1"/>
  <c r="O38" i="1"/>
  <c r="N39" i="1"/>
  <c r="O39" i="1"/>
  <c r="P39" i="1" s="1"/>
  <c r="N40" i="1"/>
  <c r="O40" i="1"/>
  <c r="N13" i="1"/>
  <c r="O13" i="1"/>
  <c r="N14" i="1"/>
  <c r="O14" i="1"/>
  <c r="N16" i="1"/>
  <c r="O16" i="1"/>
  <c r="N17" i="1"/>
  <c r="O17" i="1"/>
  <c r="N18" i="1"/>
  <c r="O18" i="1"/>
  <c r="N20" i="1"/>
  <c r="O20" i="1"/>
  <c r="N21" i="1"/>
  <c r="O21" i="1"/>
  <c r="N22" i="1"/>
  <c r="O22" i="1"/>
  <c r="N23" i="1"/>
  <c r="O23" i="1"/>
  <c r="N24" i="1"/>
  <c r="O24" i="1"/>
  <c r="N26" i="1"/>
  <c r="O26" i="1"/>
  <c r="N27" i="1"/>
  <c r="O27" i="1"/>
  <c r="N28" i="1"/>
  <c r="O28" i="1"/>
  <c r="N30" i="1"/>
  <c r="O30" i="1"/>
  <c r="N31" i="1"/>
  <c r="O31" i="1"/>
  <c r="N32" i="1"/>
  <c r="O32" i="1"/>
  <c r="N33" i="1"/>
  <c r="O33" i="1"/>
  <c r="N35" i="1"/>
  <c r="O35" i="1"/>
  <c r="N36" i="1"/>
  <c r="O36" i="1"/>
  <c r="N37" i="1"/>
  <c r="O37" i="1"/>
  <c r="N41" i="1"/>
  <c r="O41" i="1"/>
  <c r="N42" i="1"/>
  <c r="O42" i="1"/>
  <c r="N44" i="1"/>
  <c r="O44" i="1"/>
  <c r="N45" i="1"/>
  <c r="O45" i="1"/>
  <c r="N47" i="1"/>
  <c r="O47" i="1"/>
  <c r="N48" i="1"/>
  <c r="O48" i="1"/>
  <c r="N50" i="1"/>
  <c r="O50" i="1"/>
  <c r="N51" i="1"/>
  <c r="O51" i="1"/>
  <c r="N52" i="1"/>
  <c r="O52" i="1"/>
  <c r="N53" i="1"/>
  <c r="O53" i="1"/>
  <c r="N54" i="1"/>
  <c r="O54" i="1"/>
  <c r="N11" i="1"/>
  <c r="O12" i="1"/>
  <c r="N12" i="1"/>
  <c r="O11" i="1"/>
  <c r="N8" i="1"/>
  <c r="O8" i="1"/>
  <c r="N9" i="1"/>
  <c r="O9" i="1"/>
  <c r="O7" i="1"/>
  <c r="N7" i="1"/>
  <c r="M7" i="2"/>
  <c r="L7" i="2"/>
  <c r="M50" i="1"/>
  <c r="L50" i="1"/>
  <c r="M26" i="1"/>
  <c r="L26" i="1"/>
  <c r="M47" i="1"/>
  <c r="L47" i="1"/>
  <c r="M44" i="1"/>
  <c r="L44" i="1"/>
  <c r="M35" i="1"/>
  <c r="L35" i="1"/>
  <c r="L30" i="1"/>
  <c r="M30" i="1"/>
  <c r="M20" i="1"/>
  <c r="L20" i="1"/>
  <c r="M16" i="1"/>
  <c r="L16" i="1"/>
  <c r="M11" i="1"/>
  <c r="L11" i="1"/>
  <c r="M7" i="1"/>
  <c r="L7" i="1"/>
  <c r="I6" i="2"/>
  <c r="A1" i="2"/>
  <c r="P213" i="2"/>
  <c r="P40" i="1"/>
  <c r="M64" i="3"/>
  <c r="P45" i="2"/>
  <c r="M35" i="3"/>
  <c r="P8" i="2"/>
  <c r="M51" i="3" l="1"/>
  <c r="P12" i="1"/>
  <c r="P54" i="1"/>
  <c r="F50" i="1" s="1"/>
  <c r="E14" i="3" s="1"/>
  <c r="P50" i="1"/>
  <c r="P44" i="1"/>
  <c r="P36" i="1"/>
  <c r="P31" i="1"/>
  <c r="F30" i="1" s="1"/>
  <c r="E10" i="3" s="1"/>
  <c r="P28" i="1"/>
  <c r="P23" i="1"/>
  <c r="P18" i="1"/>
  <c r="P16" i="1"/>
  <c r="P13" i="1"/>
  <c r="P7" i="2"/>
  <c r="P14" i="2"/>
  <c r="P23" i="2"/>
  <c r="P29" i="2"/>
  <c r="P27" i="2"/>
  <c r="P44" i="2"/>
  <c r="P205" i="2"/>
  <c r="P200" i="2"/>
  <c r="P198" i="2"/>
  <c r="P195" i="2"/>
  <c r="P188" i="2"/>
  <c r="P185" i="2"/>
  <c r="P140" i="2"/>
  <c r="P116" i="2"/>
  <c r="P114" i="2"/>
  <c r="P112" i="2"/>
  <c r="M43" i="3"/>
  <c r="M56" i="3"/>
  <c r="M59" i="3"/>
  <c r="M63" i="3"/>
  <c r="K65" i="3"/>
  <c r="M33" i="3"/>
  <c r="M37" i="3"/>
  <c r="M45" i="3"/>
  <c r="P51" i="1"/>
  <c r="P45" i="1"/>
  <c r="P37" i="1"/>
  <c r="P30" i="1"/>
  <c r="P27" i="1"/>
  <c r="P22" i="1"/>
  <c r="P20" i="1"/>
  <c r="F20" i="1" s="1"/>
  <c r="E8" i="3" s="1"/>
  <c r="P17" i="1"/>
  <c r="P38" i="1"/>
  <c r="P15" i="2"/>
  <c r="P22" i="2"/>
  <c r="P30" i="2"/>
  <c r="P26" i="2"/>
  <c r="P209" i="2"/>
  <c r="H208" i="2" s="1"/>
  <c r="P204" i="2"/>
  <c r="P194" i="2"/>
  <c r="P182" i="2"/>
  <c r="P113" i="2"/>
  <c r="H112" i="2" s="1"/>
  <c r="R112" i="2" s="1"/>
  <c r="L46" i="3" s="1"/>
  <c r="P108" i="2"/>
  <c r="P83" i="2"/>
  <c r="H83" i="2" s="1"/>
  <c r="R83" i="2" s="1"/>
  <c r="L40" i="3" s="1"/>
  <c r="P80" i="2"/>
  <c r="P68" i="2"/>
  <c r="M60" i="3"/>
  <c r="P62" i="2"/>
  <c r="P60" i="2"/>
  <c r="P217" i="2"/>
  <c r="P211" i="2"/>
  <c r="P208" i="2"/>
  <c r="P199" i="2"/>
  <c r="P184" i="2"/>
  <c r="P181" i="2"/>
  <c r="P180" i="2"/>
  <c r="P178" i="2"/>
  <c r="P115" i="2"/>
  <c r="P104" i="2"/>
  <c r="P98" i="2"/>
  <c r="P50" i="2"/>
  <c r="P21" i="2"/>
  <c r="P201" i="2"/>
  <c r="H198" i="2" s="1"/>
  <c r="P176" i="2"/>
  <c r="P174" i="2"/>
  <c r="P173" i="2"/>
  <c r="P167" i="2"/>
  <c r="P166" i="2"/>
  <c r="P160" i="2"/>
  <c r="P161" i="2"/>
  <c r="H153" i="2"/>
  <c r="F53" i="3" s="1"/>
  <c r="P147" i="2"/>
  <c r="H147" i="2" s="1"/>
  <c r="R147" i="2" s="1"/>
  <c r="L52" i="3" s="1"/>
  <c r="P135" i="2"/>
  <c r="P129" i="2"/>
  <c r="H129" i="2" s="1"/>
  <c r="F49" i="3" s="1"/>
  <c r="P121" i="2"/>
  <c r="H118" i="2" s="1"/>
  <c r="F47" i="3" s="1"/>
  <c r="P110" i="2"/>
  <c r="P105" i="2"/>
  <c r="P79" i="2"/>
  <c r="P77" i="2"/>
  <c r="H77" i="2" s="1"/>
  <c r="F38" i="3" s="1"/>
  <c r="H70" i="2"/>
  <c r="F36" i="3" s="1"/>
  <c r="P61" i="2"/>
  <c r="H60" i="2" s="1"/>
  <c r="F34" i="3" s="1"/>
  <c r="P48" i="2"/>
  <c r="H47" i="2" s="1"/>
  <c r="R47" i="2" s="1"/>
  <c r="L32" i="3" s="1"/>
  <c r="H44" i="2"/>
  <c r="P33" i="2"/>
  <c r="P20" i="2"/>
  <c r="P52" i="1"/>
  <c r="F44" i="1"/>
  <c r="E12" i="3" s="1"/>
  <c r="P41" i="1"/>
  <c r="P28" i="2"/>
  <c r="P126" i="2"/>
  <c r="P124" i="2"/>
  <c r="P8" i="1"/>
  <c r="F7" i="1" s="1"/>
  <c r="E5" i="3" s="1"/>
  <c r="P9" i="1"/>
  <c r="P7" i="1"/>
  <c r="P210" i="2"/>
  <c r="P192" i="2"/>
  <c r="P186" i="2"/>
  <c r="F54" i="3"/>
  <c r="N54" i="3" s="1"/>
  <c r="P125" i="2"/>
  <c r="H123" i="2" s="1"/>
  <c r="P90" i="2"/>
  <c r="P71" i="2"/>
  <c r="P66" i="2"/>
  <c r="H64" i="2" s="1"/>
  <c r="F35" i="3" s="1"/>
  <c r="F40" i="3"/>
  <c r="N40" i="3" s="1"/>
  <c r="P32" i="2"/>
  <c r="P33" i="1"/>
  <c r="P24" i="1"/>
  <c r="P14" i="1"/>
  <c r="P11" i="1"/>
  <c r="P47" i="1"/>
  <c r="F31" i="3"/>
  <c r="R44" i="2"/>
  <c r="L31" i="3" s="1"/>
  <c r="H79" i="2"/>
  <c r="P32" i="1"/>
  <c r="H20" i="2"/>
  <c r="P58" i="2"/>
  <c r="P215" i="2"/>
  <c r="P206" i="2"/>
  <c r="P189" i="2"/>
  <c r="H188" i="2" s="1"/>
  <c r="P183" i="2"/>
  <c r="P175" i="2"/>
  <c r="P103" i="2"/>
  <c r="F16" i="1"/>
  <c r="E7" i="3" s="1"/>
  <c r="H139" i="2"/>
  <c r="P26" i="1"/>
  <c r="F26" i="1" s="1"/>
  <c r="E9" i="3" s="1"/>
  <c r="P35" i="2"/>
  <c r="P203" i="2"/>
  <c r="P196" i="2"/>
  <c r="H192" i="2" s="1"/>
  <c r="H96" i="2"/>
  <c r="H88" i="2"/>
  <c r="H73" i="2"/>
  <c r="A21" i="3"/>
  <c r="A68" i="3"/>
  <c r="M29" i="3"/>
  <c r="P35" i="1"/>
  <c r="E65" i="3"/>
  <c r="H165" i="2"/>
  <c r="P48" i="1"/>
  <c r="F47" i="1" s="1"/>
  <c r="E13" i="3" s="1"/>
  <c r="P18" i="2"/>
  <c r="P92" i="2"/>
  <c r="H92" i="2" s="1"/>
  <c r="M46" i="3"/>
  <c r="P53" i="1"/>
  <c r="P42" i="1"/>
  <c r="P21" i="1"/>
  <c r="P9" i="2"/>
  <c r="H7" i="2" s="1"/>
  <c r="P13" i="2"/>
  <c r="H13" i="2" s="1"/>
  <c r="P17" i="2"/>
  <c r="H17" i="2" s="1"/>
  <c r="P25" i="2"/>
  <c r="P42" i="2"/>
  <c r="H32" i="2" s="1"/>
  <c r="P34" i="2"/>
  <c r="P56" i="2"/>
  <c r="H55" i="2" s="1"/>
  <c r="P136" i="2"/>
  <c r="H134" i="2" s="1"/>
  <c r="P109" i="2"/>
  <c r="P106" i="2"/>
  <c r="H160" i="2" l="1"/>
  <c r="H169" i="2" s="1"/>
  <c r="I169" i="2" s="1"/>
  <c r="H103" i="2"/>
  <c r="F44" i="3" s="1"/>
  <c r="R70" i="2"/>
  <c r="L36" i="3" s="1"/>
  <c r="N36" i="3" s="1"/>
  <c r="F11" i="1"/>
  <c r="E6" i="3" s="1"/>
  <c r="H108" i="2"/>
  <c r="H203" i="2"/>
  <c r="H172" i="2"/>
  <c r="F57" i="3" s="1"/>
  <c r="H213" i="2"/>
  <c r="F64" i="3" s="1"/>
  <c r="H180" i="2"/>
  <c r="R77" i="2"/>
  <c r="L38" i="3" s="1"/>
  <c r="N38" i="3" s="1"/>
  <c r="R60" i="2"/>
  <c r="L34" i="3" s="1"/>
  <c r="N34" i="3" s="1"/>
  <c r="R153" i="2"/>
  <c r="L53" i="3" s="1"/>
  <c r="N53" i="3" s="1"/>
  <c r="F52" i="3"/>
  <c r="R129" i="2"/>
  <c r="L49" i="3" s="1"/>
  <c r="R118" i="2"/>
  <c r="L47" i="3" s="1"/>
  <c r="N47" i="3" s="1"/>
  <c r="F46" i="3"/>
  <c r="N46" i="3" s="1"/>
  <c r="R64" i="2"/>
  <c r="L35" i="3" s="1"/>
  <c r="N35" i="3" s="1"/>
  <c r="F32" i="3"/>
  <c r="N32" i="3" s="1"/>
  <c r="H25" i="2"/>
  <c r="H52" i="2" s="1"/>
  <c r="R172" i="2"/>
  <c r="L57" i="3" s="1"/>
  <c r="H219" i="2"/>
  <c r="F58" i="3"/>
  <c r="R180" i="2"/>
  <c r="L58" i="3" s="1"/>
  <c r="R55" i="2"/>
  <c r="L33" i="3" s="1"/>
  <c r="F33" i="3"/>
  <c r="H100" i="2"/>
  <c r="R188" i="2"/>
  <c r="L59" i="3" s="1"/>
  <c r="F59" i="3"/>
  <c r="F30" i="3"/>
  <c r="R32" i="2"/>
  <c r="L30" i="3" s="1"/>
  <c r="R7" i="2"/>
  <c r="L25" i="3" s="1"/>
  <c r="F25" i="3"/>
  <c r="F60" i="3"/>
  <c r="R192" i="2"/>
  <c r="L60" i="3" s="1"/>
  <c r="F42" i="3"/>
  <c r="R92" i="2"/>
  <c r="L42" i="3" s="1"/>
  <c r="R88" i="2"/>
  <c r="L41" i="3" s="1"/>
  <c r="F41" i="3"/>
  <c r="R208" i="2"/>
  <c r="L63" i="3" s="1"/>
  <c r="F63" i="3"/>
  <c r="F28" i="3"/>
  <c r="R20" i="2"/>
  <c r="L28" i="3" s="1"/>
  <c r="F50" i="3"/>
  <c r="R134" i="2"/>
  <c r="L50" i="3" s="1"/>
  <c r="R13" i="2"/>
  <c r="L26" i="3" s="1"/>
  <c r="F26" i="3"/>
  <c r="R198" i="2"/>
  <c r="L61" i="3" s="1"/>
  <c r="F61" i="3"/>
  <c r="M65" i="3"/>
  <c r="F43" i="3"/>
  <c r="R96" i="2"/>
  <c r="L43" i="3" s="1"/>
  <c r="R139" i="2"/>
  <c r="L51" i="3" s="1"/>
  <c r="F51" i="3"/>
  <c r="R123" i="2"/>
  <c r="L48" i="3" s="1"/>
  <c r="F48" i="3"/>
  <c r="F62" i="3"/>
  <c r="R203" i="2"/>
  <c r="L62" i="3" s="1"/>
  <c r="F45" i="3"/>
  <c r="R108" i="2"/>
  <c r="L45" i="3" s="1"/>
  <c r="F35" i="1"/>
  <c r="E11" i="3" s="1"/>
  <c r="N49" i="3"/>
  <c r="N52" i="3"/>
  <c r="F27" i="3"/>
  <c r="R17" i="2"/>
  <c r="L27" i="3" s="1"/>
  <c r="F56" i="3"/>
  <c r="R165" i="2"/>
  <c r="L56" i="3" s="1"/>
  <c r="R73" i="2"/>
  <c r="L37" i="3" s="1"/>
  <c r="F37" i="3"/>
  <c r="F39" i="3"/>
  <c r="R79" i="2"/>
  <c r="L39" i="3" s="1"/>
  <c r="N31" i="3"/>
  <c r="F55" i="3" l="1"/>
  <c r="G52" i="3" s="1"/>
  <c r="F75" i="3" s="1"/>
  <c r="R160" i="2"/>
  <c r="L55" i="3" s="1"/>
  <c r="H144" i="2"/>
  <c r="H221" i="2" s="1"/>
  <c r="R103" i="2"/>
  <c r="L44" i="3" s="1"/>
  <c r="N44" i="3" s="1"/>
  <c r="B18" i="3"/>
  <c r="R213" i="2"/>
  <c r="L64" i="3" s="1"/>
  <c r="N62" i="3"/>
  <c r="N225" i="2"/>
  <c r="N55" i="3"/>
  <c r="N50" i="3"/>
  <c r="R25" i="2"/>
  <c r="L29" i="3" s="1"/>
  <c r="F29" i="3"/>
  <c r="G25" i="3" s="1"/>
  <c r="F72" i="3" s="1"/>
  <c r="N59" i="3"/>
  <c r="N64" i="3"/>
  <c r="N51" i="3"/>
  <c r="N42" i="3"/>
  <c r="N37" i="3"/>
  <c r="N43" i="3"/>
  <c r="N41" i="3"/>
  <c r="N27" i="3"/>
  <c r="N30" i="3"/>
  <c r="N26" i="3"/>
  <c r="E18" i="3"/>
  <c r="N226" i="2"/>
  <c r="I219" i="2"/>
  <c r="N222" i="2"/>
  <c r="I52" i="2"/>
  <c r="G34" i="3"/>
  <c r="N56" i="3"/>
  <c r="N28" i="3"/>
  <c r="N60" i="3"/>
  <c r="I100" i="2"/>
  <c r="N223" i="2"/>
  <c r="N58" i="3"/>
  <c r="G58" i="3"/>
  <c r="N45" i="3"/>
  <c r="G45" i="3"/>
  <c r="N39" i="3"/>
  <c r="G44" i="3"/>
  <c r="F74" i="3" s="1"/>
  <c r="N48" i="3"/>
  <c r="N61" i="3"/>
  <c r="N63" i="3"/>
  <c r="N25" i="3"/>
  <c r="N33" i="3"/>
  <c r="G33" i="3"/>
  <c r="F73" i="3" s="1"/>
  <c r="N57" i="3"/>
  <c r="G57" i="3"/>
  <c r="F76" i="3" s="1"/>
  <c r="I144" i="2" l="1"/>
  <c r="N224" i="2"/>
  <c r="H222" i="2" s="1"/>
  <c r="F65" i="3"/>
  <c r="N29" i="3"/>
  <c r="L65" i="3"/>
  <c r="F77" i="3"/>
  <c r="G76" i="3" s="1"/>
  <c r="H223" i="2" l="1"/>
  <c r="G65" i="3"/>
  <c r="N65" i="3"/>
  <c r="G75" i="3"/>
  <c r="G73" i="3"/>
  <c r="G72" i="3"/>
  <c r="G74" i="3"/>
</calcChain>
</file>

<file path=xl/sharedStrings.xml><?xml version="1.0" encoding="utf-8"?>
<sst xmlns="http://schemas.openxmlformats.org/spreadsheetml/2006/main" count="700" uniqueCount="479">
  <si>
    <t>;d"x  M</t>
  </si>
  <si>
    <t>gu/kflnsf sf]8 M</t>
  </si>
  <si>
    <t/>
  </si>
  <si>
    <t xml:space="preserve">JofVof / k'i6\ofO{  </t>
  </si>
  <si>
    <t>sfo{If]q</t>
  </si>
  <si>
    <t>;"rs</t>
  </si>
  <si>
    <t>g+</t>
  </si>
  <si>
    <t>ljZn]if0f tflnsf</t>
  </si>
  <si>
    <t>5}g</t>
  </si>
  <si>
    <t>Go"gtd\ zt{ k'/f</t>
  </si>
  <si>
    <t>;"rssf] ljj/0f</t>
  </si>
  <si>
    <t>g+=</t>
  </si>
  <si>
    <t>k"0ff{Í</t>
  </si>
  <si>
    <t>k|fKtfÍ</t>
  </si>
  <si>
    <t xml:space="preserve">jflif{s sfo{qmd tyf ah]6 :jLs[lt </t>
  </si>
  <si>
    <t xml:space="preserve">rfn' cf=j=sf] ah]6 tyf sfo{qmd ut cf j sf] kf}if d;fGtleq} gu/ kl/ifb\n] :jLs[t u/]sf] </t>
  </si>
  <si>
    <t>;a} ah]6 sfo{qmdut jf cfof]hgfut ?kdf afF8kmfF8 u/L :jLs[t ePsf]</t>
  </si>
  <si>
    <t xml:space="preserve">:jLs[t sfo{qmd / ah]6 ljj/0f kfl/t ePsf] ldltn] Ps dlxgf leq dGqfno / lhlj;df k7fPsf] </t>
  </si>
  <si>
    <t xml:space="preserve">jflif{s k|ult ;dLIff </t>
  </si>
  <si>
    <t xml:space="preserve">Jfflif{s k|ult ;dLIffsf nflu ;a} ;/f]sf/jfnfx? -/fhgLlts bn ;~rf/sdL{, gful/s ;dfhsf k|ltlglwx? nufot _ nfO{ cfdGq0f u/]sf] </t>
  </si>
  <si>
    <t xml:space="preserve">ut cf=j= eGbf cl3Nnf] cf=j=df ;DkGg sfo{qmdsf] jflif{s k|ult  ;dLIff  ut cf= j= sf] k|yd rf}dfl;s cjlw leq ;DkGg u/]sf] </t>
  </si>
  <si>
    <t xml:space="preserve">k|ult ;dLIffsf] k|ltj]bg ;dLIff ePsf] ldltn] Ps dlxgf leq  dGqfnodf k7fPsf] </t>
  </si>
  <si>
    <t xml:space="preserve">;dLIffsf] lgisif{ ;dLIff ;DkGg ePsf] ldltn] kGw| lbg leq ;"rgf kf6L / j]e ;fO6 jf :yfgLo /]l8of] jf klqsf dfkm{t ;fj{hlgs u/]sf] </t>
  </si>
  <si>
    <t>rf}dfl;s tyf jflif{s k|ult k|ltj]bg</t>
  </si>
  <si>
    <t>k|yd rf}dfl;s k|ult k|ltj]bg ut cf=j=sf] dfu{ ;ft ut] leq k7fPsf]</t>
  </si>
  <si>
    <t>bf];|f] rf}dfl;s k|ult k|ltj]bg ut cf=j= sf] r}q ;ft ut]leq k7fPsf]</t>
  </si>
  <si>
    <t>t]&gt;f] rf}dfl;s tyf jflif{s k|ult k|ltj]bg rfn' cf=j= sf] &gt;fj0f kGw| ut] leq k7fPsf]</t>
  </si>
  <si>
    <t>gu/kflnsf sf]ifsf] vftf ;~rfng</t>
  </si>
  <si>
    <t xml:space="preserve">gu/kflnsf s]fif vftf ;~rfng ePsf] . </t>
  </si>
  <si>
    <t xml:space="preserve">gu/kflnsfsf] gfddf k|fKt ;j} k|sf/sf cfDbfgL /sd g=kf= sf]if - u $ _ df cfDbfgL afw]sf]   </t>
  </si>
  <si>
    <t>:jLs[t ah]6 / sfo{qmdsf cfwf/df sfo{;~rfng vftfdf :yfgfGt/0f u/]sf]</t>
  </si>
  <si>
    <t>sfo{;~rfng vftfdf /x]sf] /sddWo] cf=j= sf] cGTodf jFfsL x'g cfPsf] /sd g= kf= sf]ifdf hDdf u/]sf]</t>
  </si>
  <si>
    <t xml:space="preserve">cf=j= sf] cGTodf lk|mh ug'{kg]{ ;a} /sd lk|mh u/]sf] </t>
  </si>
  <si>
    <t xml:space="preserve">s/ tyf cfo;|f]tsf] clen]v   </t>
  </si>
  <si>
    <t xml:space="preserve">dfnkf]tsf] cBfjlws clen]v Jojl:yt ul//fv]sf] </t>
  </si>
  <si>
    <t xml:space="preserve">Joj;fo s/sf] cBfjlws clen]v Jojl:yt ul//fv]sf] </t>
  </si>
  <si>
    <t xml:space="preserve">n]vfk/LIf0f tyf a]?h' km5\of}{6 </t>
  </si>
  <si>
    <t xml:space="preserve">ut cf=j= eGbf cl3Nnf] cf=j=sf] clGtd n]vfk/LIf0f ut cf j leq ;DkGg u/]sf] </t>
  </si>
  <si>
    <t xml:space="preserve">n]vfk/LIf0f k|ltj]bg pk/ gu/ kl/ifb\\df 5nkmn eO lg0f{o ePsf]  </t>
  </si>
  <si>
    <t xml:space="preserve">ut cf=j= eGbf cl3Nnf] cf= j= ;Ddsf] j]?h'sf] cBfjlws clen]v cfly{s kzf;g lgodfjnL sf] cg';"rL &amp;% sf] 9fFrfdf /fv]sf] </t>
  </si>
  <si>
    <t xml:space="preserve">k]ZsL tyf a]?h' km5\of}{6 ;DaGwL sf/jfxL u/]sf] </t>
  </si>
  <si>
    <t>;DklQ Joj:yfkg</t>
  </si>
  <si>
    <t xml:space="preserve">ut cf=j= ;Dd cfkm\gf] xs ef]udf /x]sf] vr{ eP/ hfg] / vKg] ;fdfgsf] 5'6\6f5'6\6} lhG;L lstfadf cfDbfgL afFwL /fv]sf] </t>
  </si>
  <si>
    <t xml:space="preserve">ut cf=j=df lhG;L lg/LIf0f u/L k|ltj]bg k]z u/]sf]] </t>
  </si>
  <si>
    <t>;DkGg lhG;L lg/LIf0f k|ltj]bgdf lgDg s'/fx? pNn]v ePsf] M</t>
  </si>
  <si>
    <t xml:space="preserve">s_ lhG;L lstfadf cfDbfgL gaFflwPsf ;fdfgx? eP ;f]sf] ljj/0f   </t>
  </si>
  <si>
    <t xml:space="preserve">v_ dfn;fdfg ;+/If0f / ;Def/ Joj:yfsf] cj:yf pNn]v </t>
  </si>
  <si>
    <t>u_ dd{t ug'{kg]{ / lnnfd ug'{kg]{ eP ;f] ;fdfgsf] ljj/0f</t>
  </si>
  <si>
    <t xml:space="preserve">k|ltj]bgdf pNn]v ePadf]lhd dd{t ;Def/ jf lnnfd laqmL ug'{kg]{df u/]sf] / cfDbfgL afFWg 5'6 ePsf] ;fdfg eP cfDbfgL afFw]sf] </t>
  </si>
  <si>
    <t xml:space="preserve">ejg lgdf{0f tyf gS;f kf; </t>
  </si>
  <si>
    <t xml:space="preserve">ejg lgdf{0f ;DaGwL dfkb08 :jLs[t u/L sfof{Gjogdf NofPsf] </t>
  </si>
  <si>
    <t>ejg lgdf{0f tyf gS;fkf; ;DaGwL sfo{ljlw :jLs[t u/L sfof{Gjogdf NofPsf]</t>
  </si>
  <si>
    <t>cfo–Joo ljj/0f / /fh:jsf b/x? ;fj{hlgsLs/0f</t>
  </si>
  <si>
    <t xml:space="preserve">ut cf= j= sf] cfo Joo ljj/0f rfn' cf=j= sf] &gt;fj0f d;fGtleq ;"rgf kf6L / j]e ;fO6 jf kqklqsf dfkm{t ;fj{hlgs u/]sf]  </t>
  </si>
  <si>
    <t xml:space="preserve">rfn' cf=j=sf] /fh:jsf b/x?sf] ljj/0f gu/kl/ifb\\n] kfl/t u/]sf] Ps dlxgfleq  j]e ;fO6 / kqklqsf dfkm{t ;fj{hlgs u/]sf] </t>
  </si>
  <si>
    <t>sd{rf/L Joj:yfkg</t>
  </si>
  <si>
    <t xml:space="preserve">P]gsf] bkmf @$( adf]lhdsf] k|lqmof k"/f u/L kl/ifbaf6 b/aGbL :jLs[t ePsf]  </t>
  </si>
  <si>
    <t xml:space="preserve">:jLs[t b/aGbLdf k|zf;lgs vr{sf] l;df ggf3\g] u/L kbk"lt{ ;ldltsf] l;kmfl/zdf  lgo'lQm u/]sf] </t>
  </si>
  <si>
    <t>lgisif{ / ;'emfj M</t>
  </si>
  <si>
    <t>ljQLo Aoj:yfkg lj1</t>
  </si>
  <si>
    <t>:yfgLo zf;g lj1</t>
  </si>
  <si>
    <t>gfd M</t>
  </si>
  <si>
    <t>ldlt M</t>
  </si>
  <si>
    <t xml:space="preserve">;xeflutfTds gu/ of]hgf th'{df  </t>
  </si>
  <si>
    <t>;a} j8fx?nfO of]hgf th'{df ;DaGwL dfu{bz{g k7fPsf] .</t>
  </si>
  <si>
    <t>;a} j8fx?df ul/g] j8f e]nf ;DjGwdf :yfgLo /]l8of] jf klqsfaf6 ;"rgf hf/L u/L hfgsf/L u/fPsf]</t>
  </si>
  <si>
    <t>:yfgLo:t/df lqmoflzn ;+3 ;+:yf ;d]tsf] ;xeflutfdf ;j} j8fdf j8f e]nf u/L ;f] sf] pkl:ylt tyf of]hgf 5gf}6sf] lg0f{osf] dfOGo'6 tof/ u/]sf]</t>
  </si>
  <si>
    <t>j8f e]nfx? aff6 l;kmfl/z ul/Psf of]hgfx? ;d]t ;dfj]z u/L gu/kl/ifb\\af6 jflif{s of]hgf :jLs[t u/]sf]</t>
  </si>
  <si>
    <t>gu/kl/ifb\\af6 :jLs[t jflif{s sfo{qmdsf] ljj/0f :jLs[t ePsf] ldltn] Ps dlxgf leq j]e ;fO6 jf /]l8of] jf klqsfjf6 ;fj{hlgs u/]sf]</t>
  </si>
  <si>
    <r>
      <t>dfkg tflnsfsf] ;j} sf]7fsf] æ5Ædf -</t>
    </r>
    <r>
      <rPr>
        <sz val="14"/>
        <color indexed="8"/>
        <rFont val="Webdings"/>
        <family val="1"/>
        <charset val="2"/>
      </rPr>
      <t>a</t>
    </r>
    <r>
      <rPr>
        <sz val="14"/>
        <color indexed="8"/>
        <rFont val="Preeti"/>
      </rPr>
      <t xml:space="preserve"> _ lrGx nfu]df of] zt{ k"/f x'g] .</t>
    </r>
  </si>
  <si>
    <r>
      <t>dfkg tflnsfsf] ;a} sf]7fsf] æ5Ædf -</t>
    </r>
    <r>
      <rPr>
        <sz val="14"/>
        <color indexed="8"/>
        <rFont val="Webdings"/>
        <family val="1"/>
        <charset val="2"/>
      </rPr>
      <t>a</t>
    </r>
    <r>
      <rPr>
        <sz val="14"/>
        <color indexed="8"/>
        <rFont val="Preeti"/>
      </rPr>
      <t xml:space="preserve"> _ lrGx nfu]df of] zt{ k"/f x'g] . t/ Plss[t ;DklQ s/ nfu" ePsf gu/kflnsfsf] xsdf bf];|f] / t];|f] sf]7fsf] æ5Æ df  -</t>
    </r>
    <r>
      <rPr>
        <sz val="14"/>
        <color indexed="8"/>
        <rFont val="Webdings"/>
        <family val="1"/>
        <charset val="2"/>
      </rPr>
      <t>a</t>
    </r>
    <r>
      <rPr>
        <sz val="14"/>
        <color indexed="8"/>
        <rFont val="Preeti"/>
      </rPr>
      <t xml:space="preserve"> _ lrGx nfu]df of] zt{ k"/f x'g] .</t>
    </r>
  </si>
  <si>
    <r>
      <t>gf]6 M gu/kl/ifb\ ;DkGg x'Fbfsf] cj:yfdf ut cf=j=eGbf cl3Nnf] cf=j= sf] n]vfk/LIf0f k|ltj]bg k|fKt eO g;s]sf] eP ;f]eGbf cl3Nnf] cf=j= sf] n]vfk/LIf0f k|ltj]bg / ;f] k|ltj]bg k|:t't eO;s]sf] eP ;f] k|ltj]bgn] pNn]v u/]sf a]?h' tyf a]?h' km5\of}{6 ;DjGwdf ePsf k|ult pk/ 5nkmn u/L lg0f{o ePsf] x'g'kg]{5 . 
dfkg tflnsfsf] ;a} sf]7fsf] æ5Ædf -</t>
    </r>
    <r>
      <rPr>
        <sz val="14"/>
        <color indexed="8"/>
        <rFont val="Webdings"/>
        <family val="1"/>
        <charset val="2"/>
      </rPr>
      <t>a</t>
    </r>
    <r>
      <rPr>
        <sz val="14"/>
        <color indexed="8"/>
        <rFont val="Preeti"/>
      </rPr>
      <t xml:space="preserve"> _ lrGx nfu]df of] zt{ k"/f x'g] . </t>
    </r>
  </si>
  <si>
    <r>
      <t xml:space="preserve">;/sf/L </t>
    </r>
    <r>
      <rPr>
        <sz val="13"/>
        <color indexed="8"/>
        <rFont val="Bhaktapur"/>
      </rPr>
      <t>÷</t>
    </r>
    <r>
      <rPr>
        <sz val="13"/>
        <color indexed="8"/>
        <rFont val="Preeti"/>
      </rPr>
      <t>;fj{hlgs hUUufsf] cBfjlws clen]v Jojl:yt u/L /fv]sf]</t>
    </r>
  </si>
  <si>
    <t xml:space="preserve">3/ hUuf s/
jf PsLs[t ;DklQ s/sf] cBfjlws clen]v Jojl:yt ul//fv]sf] </t>
  </si>
  <si>
    <r>
      <t>Gf]f6 M lk|mh x'g] /sd eGgfn] g]kfn ;/sf/af6 lgsf;f ePsf] ;a} lgMzt{, ;zt{, kF"lhut tyf rfn" cg'bfg /sdnfO hgfp5 .
dfkg tflnsfsf] ;j} sf]7fsf] æ5Ædf -</t>
    </r>
    <r>
      <rPr>
        <sz val="14"/>
        <color indexed="8"/>
        <rFont val="Webdings"/>
        <family val="1"/>
        <charset val="2"/>
      </rPr>
      <t>a</t>
    </r>
    <r>
      <rPr>
        <sz val="14"/>
        <color indexed="8"/>
        <rFont val="Preeti"/>
      </rPr>
      <t xml:space="preserve"> _ lrGx nfu]df of] zt{ k"/f x'g] .</t>
    </r>
  </si>
  <si>
    <t xml:space="preserve">nf]s ;]jf cfof]usf] k|ltlglw ;lxtsf] pkl:yltdf kbk"lt{ ;ldltn] kbk"lt{ ;DaGwL lg0f{o u/]sf] </t>
  </si>
  <si>
    <t xml:space="preserve"> :jLs[t :yfoL b/aGbL eGbf al9 sd{rf/L lgo'lQm gu/]sf] </t>
  </si>
  <si>
    <t xml:space="preserve"> :jLs[t :yfoL b/aGbLdf c:yfoL lgo'lQm gu/]sf]</t>
  </si>
  <si>
    <t xml:space="preserve">nlIft ;d"x ljsf; sfo{qmddf ljlgof]hg </t>
  </si>
  <si>
    <t xml:space="preserve">ljkGg ju{sf dlxnfx?nfO k|ToIf kmfObf k'Ug] sfo{s|dsf nflu Go"gtd bz k|ltzt ah]6 ljlgof]hg u/L kl/ifb\jf6 cfof]hgf÷sfo{qmd ;d]t :jLs[t ePsf]] </t>
  </si>
  <si>
    <t xml:space="preserve">ljkGg ju{sf afnaflnsx?nfO{ k|ToIf kmfObf k'Ug] sfo{s|dsf nflu Go"gtd bz k|ltzt ah]6 ljlgof]hg u/L kl/ifb\jf6 cfof]hgf÷sfo{qmd ;d]t :jLs[t ePsf]] </t>
  </si>
  <si>
    <t>;a} hfthfltsf cfly{s ?kdf ljkGg tyf cfly{s Pjd\ ;fdflhs ?kdf lk5l8Psf ju{ Pjd\ If]q tyf g]kfn ;/sf/n] ;"rgf k|sflzt u/L nlIft ;d"x egL tf]lsPsf ju{ Pjd\ ;d'bfon] k|ToIf kmfObf kfpg] sfo{qmd jf cfof]hgfsf nflu Go"gtd kGw| k|ltzt ljlgof]hg u/L kl/ifb\jf6 cfof]hgf÷sfo{qmd ;d]t :jLs[t ePsf]]</t>
  </si>
  <si>
    <t xml:space="preserve">nlIft ;d"x ljsf; sfo{qmddf vr{ </t>
  </si>
  <si>
    <t>tLgj6} nlIft ;d"xsf nflu :jLs[t cfof]hgf÷sfo{qmddf ljlgof]lht ah]6sf] c;L k|ltzt jf ;f] eGbf j9L vr{ u/]sf]</t>
  </si>
  <si>
    <t xml:space="preserve">tLgj6} nlIft ;d"xsf nflu :jLs[t cfof]hgf÷sfo{qmddf ljlgof]lht ah]6sf] ;f7L b]lv c;L k|ltzt ;Dd /sd vr{ u/]sf] </t>
  </si>
  <si>
    <t xml:space="preserve">afn ljsf; tyf ;+/If0f </t>
  </si>
  <si>
    <r>
      <t>afn lzIff</t>
    </r>
    <r>
      <rPr>
        <sz val="12.5"/>
        <color indexed="8"/>
        <rFont val="Bhaktapur"/>
      </rPr>
      <t>÷</t>
    </r>
    <r>
      <rPr>
        <sz val="12.5"/>
        <color indexed="8"/>
        <rFont val="Preeti"/>
      </rPr>
      <t xml:space="preserve">afn ljsf; s]Gb| ;~rfngsf nflu jh]6 ljlgof]hg u/L vr{ u/]sf] </t>
    </r>
  </si>
  <si>
    <t>c;xfo cgfy tyf ckfË afnaflnsfsf] clen]v /fv]sf]</t>
  </si>
  <si>
    <t>afn &gt;d lgjf/0f ;DaGwL sfo{x? u/]sf]</t>
  </si>
  <si>
    <t>afn d}qL :yfgLo zf;g k4lt cjnDjg u/]sf]</t>
  </si>
  <si>
    <t xml:space="preserve">;"rgf Joj:yfkg </t>
  </si>
  <si>
    <t>;"rgf s]Gb| jf OsfO{sf] :yfkgf ePsf]</t>
  </si>
  <si>
    <r>
      <t>j]e ;fO6 -</t>
    </r>
    <r>
      <rPr>
        <sz val="12.5"/>
        <color indexed="8"/>
        <rFont val="Cambria"/>
        <family val="1"/>
      </rPr>
      <t>Web Site</t>
    </r>
    <r>
      <rPr>
        <sz val="12.5"/>
        <color indexed="8"/>
        <rFont val="Preeti"/>
      </rPr>
      <t xml:space="preserve"> _ ;~rfng u/L ;f] dfkm{t cfwf/e"t  ;"rgfx? ;fj{hlgs u/]sf]</t>
    </r>
  </si>
  <si>
    <t>;"rgfsf] xs ;DaGwL P]g @)^$ sf] bkmf ^ adf]lhd ;"rgf pknAw u/fpg ;"rgf clwsf/L tf]s]sf]]</t>
  </si>
  <si>
    <t>;"rgfsf] xs ;DaGwL P]g @)^$ sf] bkmf % adf]lhd ;"rgf ;"lrs[t u/L k|sfzg u/]sf]</t>
  </si>
  <si>
    <r>
      <t xml:space="preserve">ef}uf]lns ;"rgf k|0ffnL </t>
    </r>
    <r>
      <rPr>
        <sz val="10"/>
        <color indexed="8"/>
        <rFont val="Cambria"/>
        <family val="1"/>
      </rPr>
      <t>(GIS)</t>
    </r>
    <r>
      <rPr>
        <sz val="12.5"/>
        <color indexed="8"/>
        <rFont val="Preeti"/>
      </rPr>
      <t xml:space="preserve"> k|of]udf NofPsf]</t>
    </r>
  </si>
  <si>
    <t>k|To]s dlxgf cfo Joo ljj/0f ;fj{hlgs u/]sf]</t>
  </si>
  <si>
    <t>;fdflhs ;'/Iff sfo{qmd sfof{Gjog</t>
  </si>
  <si>
    <t xml:space="preserve">ut cf= j= df nlIft ;d"x cg';f/ eQf jf j[lQ k|fKt ug]{ JolQmx?sf] ljj/0f ut cf= j= sf] klxnf] rf}dfl;s leq j'n]l6g÷k'l:tsf dfkm{t ;fj{hlgs u/]sf]] </t>
  </si>
  <si>
    <t xml:space="preserve">eQf jf j[lQ kfO{/x]sf nlIft JolQmx? dWo] d[To' ePsf jf a;fO{ ;/L uPsf   JolQmx?sf] nut s§f u/]sf] </t>
  </si>
  <si>
    <t xml:space="preserve">rfn' cf=j=df eQf jf j[lQ k|bfg ug'{kg]{ gful/ssf] lgDg adf]lhdsf] ljj/0f lhlj;df ut cf j sf] kf}if d;fGtleq k7fPsf] M— </t>
  </si>
  <si>
    <t xml:space="preserve">-s_ h]i7 gful/s ;+Vof M </t>
  </si>
  <si>
    <t xml:space="preserve">    blnt afx]s  </t>
  </si>
  <si>
    <t xml:space="preserve">    blnt dfq  </t>
  </si>
  <si>
    <t xml:space="preserve">-v_ Psn dlxnf ;+Vof </t>
  </si>
  <si>
    <t xml:space="preserve">-u_ cf+l;s c;Qm ckfË ;+Vof </t>
  </si>
  <si>
    <t xml:space="preserve">-3_ k"0f{ c;Qm ckfË ;+Vof </t>
  </si>
  <si>
    <t xml:space="preserve">-ª_ nf]kf]Gd'v cflbaf;L hghftL ;+Vof </t>
  </si>
  <si>
    <t>;fdflhs ;'/Iff eQf jfktsf] k]ZsL lhlj;jf6 lnPsf] ldltn] #% lbg leq} km5\of}{6 u/]sf]</t>
  </si>
  <si>
    <t>dfl;s tyf jflif{s ef}lts Pjd ljQLo k|ult ljj/0f</t>
  </si>
  <si>
    <t xml:space="preserve">tf]lsPsf] 9fFrfdf ;a} dlxgfsf] dfl;s ef}lts tyf ljQLo k|ult k|ltj]bg kl5Nnf] dlxgfsf] ;ft ut] leq dGqfnodf k7fPsf] </t>
  </si>
  <si>
    <t>jflif{s cfly{s ljj/0f / jflif{s cfoJoo ljj/0f ut cf= j= ;dfKt ePsf] k}tL; lbg leq dGqfnodf k7fPsf]</t>
  </si>
  <si>
    <t>;fj{hlgs ;'g'jfO</t>
  </si>
  <si>
    <t xml:space="preserve">x/]s rf}dfl;sdf Ps k6s kg]{ u/L sDtLdf tLg j6f ;fj{hlgs ;'g'jfO{ u/]sf] </t>
  </si>
  <si>
    <t xml:space="preserve">s'g} b'O{ rf}dfl;sdf dfq ;fj{hlgs ;'g'jfO{ u/]sf] </t>
  </si>
  <si>
    <t>k|To]s ;fj{hlgs ;'g'jfO{sf] k|ltj]bg tof/ ePsf]</t>
  </si>
  <si>
    <t xml:space="preserve">k|To]s ;fj{hlgs ;'g'jfO{sf] k|ltj]bg pk/ gkf a]f8{ a}7sdf 5nkmn tyf lg0f{o ePsf] </t>
  </si>
  <si>
    <t>:yfgLo  zf;g</t>
  </si>
  <si>
    <t>ljQLo ;|f]t kl/rfng tyf Joj:yfkg</t>
  </si>
  <si>
    <t xml:space="preserve">/fh:j ;DefJotf cWoog / k|If]k0f  </t>
  </si>
  <si>
    <t>gu/:t/Lo /fh:j k/fdz{ ;ldltsf] a}7s a;]sf]</t>
  </si>
  <si>
    <t>rfn' cf= j= ;d]t ;d]l6g] u/L ePsf] /fh:j ;DefJotf cWoog k|ltj]bg kl/ifb\\jf6 :jLs[t ePsf]</t>
  </si>
  <si>
    <t>ut jif{ rfn' cf=j=sf lgldQ /fh:j ;+efJotf cWoogsf cfwf/df /fh:j k|If]k0f ul/Psf]</t>
  </si>
  <si>
    <t xml:space="preserve">rfn' cf=j= sf] ah]6 th'{df /fh:j k|If]k0fsf cfwf/df ul/Psf] </t>
  </si>
  <si>
    <t xml:space="preserve">cfo Joosf] oyfy{tf </t>
  </si>
  <si>
    <t xml:space="preserve">cg'dflgt s'n cfGtl/s cfosf] t'ngfdf c;L k|ltzt b]lv Ps ;o aL; k|ltzt ;Dd cfo ;Íng ePsf] </t>
  </si>
  <si>
    <t xml:space="preserve">cg'dflgt s'n Joosf] t'ngfdf gJa] k|ltzt jf ;f] eGbf a9L vr{ ePsf] </t>
  </si>
  <si>
    <t xml:space="preserve">s'n ljlgof]lht k"FhLut tyf sfo{qmd ah]6sf] *) k|ltzt jf ;f] eGbf a9L vr{ ePsf] </t>
  </si>
  <si>
    <t>/fh:j k|zf;gsf] Joj:yfkg</t>
  </si>
  <si>
    <t xml:space="preserve">Go"gtd zt{ sf] ;"rs g+= % df pNn]lvt s/ tyf /fhZjsf] cltl/Qm ;jf/L ;fwg clen]v, dgf]/~hg s/, axfn s/, la1fkg s/sf] clen]v Jojl:yt u/L /fv]sf] </t>
  </si>
  <si>
    <t xml:space="preserve">s/, b:t'/, ;]jf z'Nssf] b//]6 ;DaGwL cBfjlws ljj/0f s/bftfn] ;lhn} b]Vg / a'Efm\g ;Sg] u/L s/ zfvfdf /flvPsf] </t>
  </si>
  <si>
    <t xml:space="preserve">s/ ;DaGwL ;"rgf / kmf/dx? lgz'Ns ?kdf pknAw u/fPsf] </t>
  </si>
  <si>
    <t>/fh:j k|0ffnL - Plss[t ;Dklt s/ jf 3/ hUuf s/, Joj;fo s/, cfo n]vf nufot gkfdf k|fKt x'g] ;j} cfosf ;|f]t _ nfO{ sDKo'6/s[t u/]sf]</t>
  </si>
  <si>
    <t xml:space="preserve">Plss[t ;Dklt s/ </t>
  </si>
  <si>
    <t>PsLs[t ;DklQ s/ nfu" u/]sf]</t>
  </si>
  <si>
    <t>PsLs[t ;Dklt s/jf6 ut eGbf cl3Nnf] cf j eGbf ut cf j df  cfDbfgL a9fPsf]</t>
  </si>
  <si>
    <t xml:space="preserve">;fj{hlgs lghL If]q ;fem]bf/L </t>
  </si>
  <si>
    <t xml:space="preserve">;fj{hlgs lghL If]q k|j4{g ;ldlt u7g eO s[oflzn /x]sf] </t>
  </si>
  <si>
    <t xml:space="preserve">;fj{hlgs lghL ;fem]bf/L u/]sf]  </t>
  </si>
  <si>
    <t xml:space="preserve">;fj{hlgs lghL ;fem]bf/Laf6 gu/kflnsfsf] cfGtl/s cfo a9]sf] jf bfloTj 36]sf] </t>
  </si>
  <si>
    <t>k|zf;lgs vr{sf] ;Ldf kfngf</t>
  </si>
  <si>
    <t>ut cf=j=df ;Ílnt jf:tljs cfGtl/s cfosf] kl/lwleq /xL k|zf;lgs vr{ u/]sf] cyf{t k|zf;lgs vr{ lgodsf] ;Ldf leq /x]sf] .</t>
  </si>
  <si>
    <t xml:space="preserve">k|f]b\efjL  n]vf k|0ffnL </t>
  </si>
  <si>
    <t>k|f]b\efjL n]vf k|0ffnLdf hfg] ;DaGwdf lg0f{o ePsf]</t>
  </si>
  <si>
    <r>
      <t xml:space="preserve">k|f]b\efjL n]vf k|0ffnL;+u tfbfTDotf x'g] u/L rf6{\; ckm Psfp06\; </t>
    </r>
    <r>
      <rPr>
        <sz val="12.5"/>
        <color indexed="8"/>
        <rFont val="Cambria"/>
        <family val="1"/>
      </rPr>
      <t>(Charts of Accounts )</t>
    </r>
    <r>
      <rPr>
        <sz val="12.5"/>
        <color indexed="8"/>
        <rFont val="Preeti"/>
      </rPr>
      <t xml:space="preserve"> tof/ kf/L k|of]udf NofPsf] </t>
    </r>
  </si>
  <si>
    <t>w/f}6L vftfsf] cj:yf</t>
  </si>
  <si>
    <t>w/f}6L vftfsf] /sd cGo k|of]hgdf vr{ gu/]sf]</t>
  </si>
  <si>
    <t xml:space="preserve">lkmtf{ ug'{kg]{ w/f}6L vftfsf] /sd lgodfg';f/ lkmtf{ u/]sf] </t>
  </si>
  <si>
    <t>Dofbleq lkmtf{ gePsf] w/f}6L /sdsf] ljj/0f v'Ng] u/L clen]v /fv]sf]</t>
  </si>
  <si>
    <t>k|of]hg ;dfKt eO lkmtf{ gePsf] w/f}6L /sd g= kf= sf]ifdf cfDbfgL a+fw]sf]</t>
  </si>
  <si>
    <t>cfly{s sf/f]jf/sf] u'0f:t/</t>
  </si>
  <si>
    <r>
      <t>ut cf=j=eGbf cl3Nnf] cf=j=sf]] clGtd n]vfk/LIf0f k|lta]bgdf s"n cfly{s sf/f]jf/sf] b'O</t>
    </r>
    <r>
      <rPr>
        <sz val="12.5"/>
        <color indexed="10"/>
        <rFont val="Preeti"/>
      </rPr>
      <t xml:space="preserve"> </t>
    </r>
    <r>
      <rPr>
        <sz val="12.5"/>
        <color indexed="8"/>
        <rFont val="Preeti"/>
      </rPr>
      <t>k|ltzt eGbf sd a]?h' cf}+NofPsf] .</t>
    </r>
  </si>
  <si>
    <t>ut cf=j= sf] cGTodf Dofb gf3]sf] k]ZsL gePsf] .</t>
  </si>
  <si>
    <t>ut cf=j=eGbf cl3Nnf] cf=j= sf] n]vfkl/If0f k|ltj]bgdf s"n cfly{s sf/f]jf/sf]] @ b]lv % k|ltzt;Dd a]?h' cf}+NofPsf] .</t>
  </si>
  <si>
    <t>cfly{s ;xfotfsf] ;Ldf kfngf</t>
  </si>
  <si>
    <t xml:space="preserve">cfly{s ;xfotf vr{ lgodsf] ;Ldf leq /x]sf] </t>
  </si>
  <si>
    <t xml:space="preserve">/fhgLlts bn jf ltgsf eft[ tyf elugL ;+3 ;+u7gx?nfO cfly{s ;xof]u÷cg'bfg k|bfg gu/]sf] </t>
  </si>
  <si>
    <t xml:space="preserve">sd{rf/L;+u ;DjlGwt ;+3 ;+u7gx?nfO cfly{s ;xof]u÷cg'bfg k|bfg gu/]sf]  </t>
  </si>
  <si>
    <t>:yfgLo ;|f]t kl/rfng</t>
  </si>
  <si>
    <r>
      <t>s/sf bfo/f</t>
    </r>
    <r>
      <rPr>
        <sz val="12.5"/>
        <color indexed="8"/>
        <rFont val="Bhaktapur"/>
      </rPr>
      <t>÷</t>
    </r>
    <r>
      <rPr>
        <sz val="12.5"/>
        <color indexed="8"/>
        <rFont val="Preeti"/>
      </rPr>
      <t>If]qx? / s/bftf ;+Vof j[l4 u/]sf]</t>
    </r>
  </si>
  <si>
    <t>ut jif{ cl3Nnf] cf j eGbf @) k|ltzt jf ;f] eGbf j9L cfGtl/s cfo j[l4 u/]sf]</t>
  </si>
  <si>
    <t xml:space="preserve">cfjlws gu/ of]hgf </t>
  </si>
  <si>
    <t>gu/ k|f]kmfOn tof/ u/L cBfjlws u/]sf]</t>
  </si>
  <si>
    <t>cfjlws gu/ of]hgf :jLs[t u/L sfof{Gjogdf NofPsf]</t>
  </si>
  <si>
    <t>cfjlws gu/ of]hgf cg';f/ jflif{s of]hgf th'{df u/]sf]]</t>
  </si>
  <si>
    <t>gu/ oftfoft u'?of]hgf tof/ u/L sfof{Gjogdf NofPsf]]</t>
  </si>
  <si>
    <t xml:space="preserve">of]hgf tyf sfo{qmd Joj:yfkg </t>
  </si>
  <si>
    <t xml:space="preserve">;DefJotf cWoog </t>
  </si>
  <si>
    <t>krf; nfv ?k}of eGbf a9L nfutsf ;j} cfof]hgfx? kl/ifb\\jf6 :jLs[t ug'{ k"j{ ;DefJotf cWoog u/]/ dfq :jLs[t ul/Psf] .</t>
  </si>
  <si>
    <t>krf; nfv ?k}of eGbf a9L nfutsf cfof]hgf dWo] sDtLdf krf; k|ltzt cfof]hgfx?sf] ;DefJotf cWoog ul/Psf] .</t>
  </si>
  <si>
    <t>;DefJotf cWoogdf ;fdflhs, cfly{s, jftfj/0fLo Pjd\ k|fljlws kIfsf ;fy} nfut cg'dfg, gS;f, l8hfO{g, :k]lzlkms]zg cfof]hgfsf] bLuf]]kgf ;DaGwL Go"gtd ljifox? ;dfj]z ePsf]</t>
  </si>
  <si>
    <t xml:space="preserve">vl/b Joj:yfkg </t>
  </si>
  <si>
    <t xml:space="preserve">rfn' cf= j= sf] nflu :jLs[t sfo{qmdx?sf] jflif{s vl/b of]hgf ut cf= j= sf] cfiff9 d;fGtleq} gu/kflnsf af]8{af6 :jLs[t ePsf] </t>
  </si>
  <si>
    <t>:jLs[t vl/b of]hgf rfn' cf= j= sf] &gt;fj0f d;fGt leq dGqfnodf k7fPsf]</t>
  </si>
  <si>
    <t>rfn' cf=j= sf nflu :jLs[t ;a} of]hgf / sfo{qmdsf] ;~rfng tflnsf ut cf= j= df g} g= kf= af]8{af6 :jLs[t ePsf]</t>
  </si>
  <si>
    <t>:jLs[t sfo{;~rfng tflnsf rfn' cf= j= sf] &gt;fj0f d;fGtleq klqsf dfkm{t ;fj{hlgs u/]sf]</t>
  </si>
  <si>
    <t>ljB'tLo af]nkq k|0ffnL sfof{Gjogdf NofPsf]</t>
  </si>
  <si>
    <t>hfFrkf; tyf km/kmf/s</t>
  </si>
  <si>
    <t>;a} cfof]hgf tyf sfo{qmd ;+rfng ug{] ;+:yf jf JolQmaf6 sfo{ ;DkGg ePsf] hfgsf/L k|fKt ePsf]</t>
  </si>
  <si>
    <t>sfo{ ;DkGg ePsf] hfgsf/L k|fKt ePkl5 ef}lts k"jf{wf/ ;DaGwL cfof]hgfx?sf] xsdf cfly{s k|zf;g lgodfjnLsf] lgod #) jdf]lhd k|fljlwsaf6 d"NofÍg k|ltj]bg k|fKt u/]sf]</t>
  </si>
  <si>
    <t xml:space="preserve">sfo{ ;DkGg ePsf] hfgsf/L k|fKt ePsf] ldltn] Ps dlxgfleq sDtLdf gAa] k|ltzt cfof]hgfx?sf] hfFrkf; tyf km/kmf/s u/]sf] </t>
  </si>
  <si>
    <t xml:space="preserve">hfFrkf; tyf km/kmf/s ;DaGwL lg0f{o cg'df]bgsf] nflu gu/kl/ifb\\df k]z ePsf] </t>
  </si>
  <si>
    <t xml:space="preserve">dd{t ;+ef/ Joj:yf </t>
  </si>
  <si>
    <r>
      <t xml:space="preserve">;DkGg ;j} k"jf{wf/sf of]hgfx?sf] nut - </t>
    </r>
    <r>
      <rPr>
        <sz val="12.5"/>
        <color indexed="8"/>
        <rFont val="Cambria"/>
        <family val="1"/>
      </rPr>
      <t>Inventory )</t>
    </r>
    <r>
      <rPr>
        <sz val="12.5"/>
        <color indexed="8"/>
        <rFont val="Preeti"/>
      </rPr>
      <t xml:space="preserve"> v8f u/L /flvPsf]</t>
    </r>
  </si>
  <si>
    <t>dd{t ;Def/ ljz]if sf]ifsf] :yfkgf u/]sf]</t>
  </si>
  <si>
    <t xml:space="preserve">s"n cfGtl/s cfosf] sDtLdf tLg k|ltzt /sd dd{t ;Def/ sf]ifdf hDdf u/]sf] </t>
  </si>
  <si>
    <t>dd{t ;Def/ sf]ifaf6 sfo{qmd th'{df u/L ;DkGg k"jf{wf/sf cfof]hgfsf] dd{t ;Def/ u/]sf] .</t>
  </si>
  <si>
    <t>dd{t ;Def/sf] nflu pkef]Qmf;+u ;]jf z'Ns lng] u/]sf]</t>
  </si>
  <si>
    <t xml:space="preserve">cfof]hgf ;~rfngdf kf/blz{tf </t>
  </si>
  <si>
    <t xml:space="preserve">;a} cfof]hgf / sfo{qmdsf] ;fj{hlgs÷;fd'bflos k/LIf0f  u/]sf] </t>
  </si>
  <si>
    <t xml:space="preserve">pkef]Qmf ;ldltx?af6 ;~rflnt cfof]hgfx?sf] dfq ;fj{hlgs÷ ;fd'bflos k/LIf0f u/]sf]   </t>
  </si>
  <si>
    <t>;fj{hlgs÷ ;fd'bflos k/LIf0fdf gu/kflnsfn] tf]s]sf] sd{rf/L÷;xhstf{sf] pkl:ylt /x]sf]</t>
  </si>
  <si>
    <t>kfFr nfv ?k}of jf ;f] eGbf j9L nfutsf ;j} cfof]hgfx?sf] cfof]hgf:yndf ;"rgf kf6L /fv]sf]</t>
  </si>
  <si>
    <t>cg'udg tyf d"NofÍg</t>
  </si>
  <si>
    <t>cg'udg tyf ;'k/Lj]If0f ;ldlt u7g eO lqmoflzn /x]sf]</t>
  </si>
  <si>
    <t>cg'udg k|ltj]bg kmf/fd tof/ u/L nfu' ePsf]</t>
  </si>
  <si>
    <t>cg'udg k|ltj]bg pk/ af]8{ a}7sdf 5nkmn tyf lg0f{o x'g] u/]sf]</t>
  </si>
  <si>
    <t>cg'udg ul/Psf cfof]hgf tyf sfo{qmdx?sf] nut v8f u/L /flvPsf]</t>
  </si>
  <si>
    <t xml:space="preserve">;fdflhs k/LIf0f </t>
  </si>
  <si>
    <t>;fdflhs k/LIf0fdf pkl:yltsf nflu ;a} ;/f]sf/jfnfnfO ldlt, ;do / :yfg tf]sL ;"rgf u/]sf]</t>
  </si>
  <si>
    <t>pQm e]nfdf ;fdflhs k/LIf0fsf] k|f/lDes k|ltj]bg k]z u/L 5nkmn u/]sf]</t>
  </si>
  <si>
    <t>;fdflhs k/LIf0fsf] clGtd k|ltj]bg tof/ u/L e]nf ;DkGg ePsf] ldltn] Ps dlxgf leq dGqfnodf k7fPsf]</t>
  </si>
  <si>
    <t>;fdflhs k/LIf0fsf] clGtd k|ltj]bg gu/kl/ifb\\ ;dIf k]z u/]sf]</t>
  </si>
  <si>
    <t xml:space="preserve">sd{rf/Lsf] sfo{ ljj/0f tyf dfl;s a}7s </t>
  </si>
  <si>
    <t xml:space="preserve">;a} sd{rf/Lx?nfO{ lnlvt ?kdf sfo{ ljj/0f pknJw u/fOPsf]  </t>
  </si>
  <si>
    <t>lnlvt sfo{ ljj/0f sfof{no ;xof]uL afx]s cGo ;a} sd{rf/LnfO{ pknJw u/fOPsf] .</t>
  </si>
  <si>
    <t xml:space="preserve">sfo{ ljj/0fsf cfwf/df sd{rf/Lsf] d"NofÍgsf ;"rs agfO nfu" u/]sf] </t>
  </si>
  <si>
    <t>;"rssf cfwf/df d"NofÍg u/L sDtLdf Ps hgf pTs[i7 sd{rf/LnfO k'/:s[t u/]sf]</t>
  </si>
  <si>
    <t>Ps dlxgfdf Ps k6s kg]{ u/L jif{df sDtLdf 5 k6s dfl;s sd{rf/L a}7s a;]sf]</t>
  </si>
  <si>
    <t xml:space="preserve">;]jf k|jfx Joj:yfkg </t>
  </si>
  <si>
    <t>cBfjlws Gfful/s a8fkq ;a}n] b]Vg] u/L /fv]sf]</t>
  </si>
  <si>
    <t xml:space="preserve">sDtLdf tLg j6f ljlgod÷sfo{ljlw÷ lgb]{lzsfx? :jLs[t u/L nfu" ePsf] </t>
  </si>
  <si>
    <t xml:space="preserve">gful/s a8fkq tyf sfo{ljlw adf]lhd sfo{ k|lqmof ;~rfng u/]sf] </t>
  </si>
  <si>
    <t xml:space="preserve">sd{rf/L sNof0f sf]if </t>
  </si>
  <si>
    <t xml:space="preserve">sd{rf/Lx?sf] Ps dlxgfsf] tnj a/fa/ /sd sd{rf/L sNof0f sf]ifdf hDdf u/]sf] </t>
  </si>
  <si>
    <t>sd{rf/L sNof0f sf]if ;~rfng ;DjGwL lgb]{lzsf gu/kl/ifb\\jf6 :jLs[t u/L nfu" u/]sf]</t>
  </si>
  <si>
    <t>;]jf s/f/</t>
  </si>
  <si>
    <t xml:space="preserve">;]jf s/f/df lng] gu/kl/ifb\\\af6 lg0f{o ePsf] </t>
  </si>
  <si>
    <r>
      <t xml:space="preserve">c:yfoL k|s[lt </t>
    </r>
    <r>
      <rPr>
        <sz val="10"/>
        <color indexed="8"/>
        <rFont val="Times New Roman"/>
        <family val="1"/>
      </rPr>
      <t>/</t>
    </r>
    <r>
      <rPr>
        <sz val="12.5"/>
        <color indexed="8"/>
        <rFont val="Preeti"/>
      </rPr>
      <t xml:space="preserve"> ;xof]uL sd{rf/Lsf] sfd ;]jf s/f/df lbPsf] </t>
    </r>
  </si>
  <si>
    <t>c:yfoL k|s[ltsf] sfd jf ;xof]uL :t/n] ug]{ sfdsf nflu c:yfoL sd{rf/L egf{ gu/]sf]</t>
  </si>
  <si>
    <t xml:space="preserve">crn ;DklQx?sf] ;~rfng tyf dd{t ;Def/ ;DaGwL sfo{ -;fj{hlgs zff}rfnosf] ;kmfO{ tyf ;~rfng, kfs{ ;~rfng, ;/;kmfO{ cflb sfo{_ ;]jf s/f/ af6 ;Dkfbg ul/Psf] </t>
  </si>
  <si>
    <t xml:space="preserve">cfrf/ ;+lxtf tyf ;DklQ ljj/0f </t>
  </si>
  <si>
    <t>g kf jf]8{sf ;b:ox?sf] cfrf/ ;+lxtf th'{df u/L ;fj{hlgs u/]sf]</t>
  </si>
  <si>
    <t>ut cfly{s aif{ k|f/De ePsf] ;f7L lbg leq gu/kflnsfsf ;a} kbflwsf/L tyf sd{rf/Lx?n] ;DklQ ljj/0f k]z u/]sf]</t>
  </si>
  <si>
    <t>g kf af]8{sf ;j} ;b:ox?sf] ;Dklt ljj/0f gu/kflnsf sfo{fnodf ut cf=j=k|f/De ePsf] ;f7L lbg leq k]z ePsf]</t>
  </si>
  <si>
    <t xml:space="preserve">;+u&amp;g tyf hgzlQm ljsf; </t>
  </si>
  <si>
    <t xml:space="preserve">zx/L cfwf/e"t ;]jf Joj:yfkg </t>
  </si>
  <si>
    <t xml:space="preserve">;/;kmfO{ tyf kmf]x/ Joj:yfkg </t>
  </si>
  <si>
    <t xml:space="preserve">jflif{s sfo{qmddf kmf]x/ Joj:yfkg ;DaGwL sfo{ ;dfj]z ePsf] </t>
  </si>
  <si>
    <t>kmf]x/nfO h}ljs / ch}ljs ?kdf ;|f]td} jlu{s/0f ug]{ sfo{qmd sDtLdf kRrL; k|ltzt j8fx?df nfu" u/]sf]</t>
  </si>
  <si>
    <t>jlu{s[t kmf]x/nfO 5'6\6f 5'6\6} ;Íng ug]{ u/]sf]</t>
  </si>
  <si>
    <t>kmf]x/ Joj:yfkg sfo{df lghL÷;fd'bflos If]qnfO kl/rfng u/]sf]</t>
  </si>
  <si>
    <t>kmf]x/nfO Jojl:yt 9Ën] clGtd ?kdf tx nufpg] :ynsf] Joj:yf u/]sf]</t>
  </si>
  <si>
    <t>kmf]x/sf] k'g k|of]u tyf k|zf]wg ;DaGwL sfo{ u/]sf]</t>
  </si>
  <si>
    <t>kmf]x/ Joj:yfkg ;DaGwL hgr]tgf sfo{qmd ;~rfng u/]sf]</t>
  </si>
  <si>
    <t>jftfj/0f Joj:yfkg</t>
  </si>
  <si>
    <r>
      <t xml:space="preserve">jftfj/0fLo k|efj d"NofÍg </t>
    </r>
    <r>
      <rPr>
        <sz val="9.5"/>
        <color indexed="8"/>
        <rFont val="Cambria"/>
        <family val="1"/>
      </rPr>
      <t>(EIA)</t>
    </r>
    <r>
      <rPr>
        <sz val="9.5"/>
        <color indexed="8"/>
        <rFont val="Preeti"/>
      </rPr>
      <t xml:space="preserve"> </t>
    </r>
    <r>
      <rPr>
        <sz val="12.5"/>
        <color indexed="8"/>
        <rFont val="Preeti"/>
      </rPr>
      <t xml:space="preserve">÷ k|f/lDes jftfj/0fLo k/LIf0f </t>
    </r>
    <r>
      <rPr>
        <sz val="9.5"/>
        <color indexed="8"/>
        <rFont val="Cambria"/>
        <family val="1"/>
      </rPr>
      <t xml:space="preserve">(IEE) </t>
    </r>
    <r>
      <rPr>
        <sz val="12.5"/>
        <color indexed="8"/>
        <rFont val="Preeti"/>
      </rPr>
      <t xml:space="preserve">ug'{ kg]{df u/]sf] </t>
    </r>
  </si>
  <si>
    <t>gu/If]qsf ;8ssf bfofF afofF j[Iff/f]k0f u/L xl/ofnL sfod u/]sf]</t>
  </si>
  <si>
    <r>
      <t>-k|To]s jif{ s"n ;8ssf] slDtdf !)</t>
    </r>
    <r>
      <rPr>
        <sz val="12.5"/>
        <color indexed="8"/>
        <rFont val="Bhaktapur"/>
      </rPr>
      <t xml:space="preserve">∞ </t>
    </r>
    <r>
      <rPr>
        <sz val="12.5"/>
        <color indexed="8"/>
        <rFont val="Preeti"/>
      </rPr>
      <t>;8sdf j[Iff/f]k0f u/L ;+/If0f ug'{k5{ _</t>
    </r>
  </si>
  <si>
    <t xml:space="preserve">jftfj/0f ;+/If0f sfo{qmd th'{df u/L nfu" u/]sf] </t>
  </si>
  <si>
    <t>hnjfo" kl/jt{gsf k|efj Go"lgs/0f ug{ cg's"ngsf sfo{qmd th'{df u/L sfof{Gjog u/]sf]</t>
  </si>
  <si>
    <t>jftfj/0f zfvf÷OsfO÷:yfkgf u/L jf ;Dks{ JolQm tf]sL sfo{ lhDdjf/L :ki6 tf]lsPsf]</t>
  </si>
  <si>
    <t>jftfj/0f ;+/If0f ljz]if sf]if v8f u/L ah]6 lgsfzf u/]sf]</t>
  </si>
  <si>
    <t xml:space="preserve">;jf/L ;fwg kfls{Ë Joj:yfkg </t>
  </si>
  <si>
    <t>gu/ If]qleq j;kfs{sf] Joj:yf u/]sf]</t>
  </si>
  <si>
    <t>j;kfs{df zf}rfno,kfgL tyf aQLsf] Joj:yf ePsf]</t>
  </si>
  <si>
    <t>tf]lsPsf] a;kfs{df dfq a; kfls{Ësf] Joj:yf u/]sf]</t>
  </si>
  <si>
    <t xml:space="preserve">df;' k;nsf] lgodg tyf Joj:yfkg </t>
  </si>
  <si>
    <t>df;' k;nx?sf] Joj;fo btf{ u/L clen]v Jojl:yt u/L /fv]sf]</t>
  </si>
  <si>
    <t>df;' k;n ;~rfng ug{ Go"gtd dfkb08 tf]sL nfu" u/]sf]</t>
  </si>
  <si>
    <t xml:space="preserve">df;' k;nsf] Joj:yfkgdf lhNnf kz' ;]jf sfo{fno,pBf]u jfl0fHo ;+3 tyf pkef]Qmf ;+/If0f d~r;+u ;dGjo u/L lgoldt cg'udg u/]sf] </t>
  </si>
  <si>
    <t xml:space="preserve">cg'udg k|ltj]bg gu/kflnsf ;dIf k]z u/]sf] </t>
  </si>
  <si>
    <t>cg'udg k|ltj]bg pk/ gu/kflnsf af]8{df 5nkmn eO lg0f{o x'g] u/]sf]</t>
  </si>
  <si>
    <t xml:space="preserve">hg:jf:Yo k|a4{g  </t>
  </si>
  <si>
    <t xml:space="preserve">/fli6«o sfo{qmdsf cltl/Qm hg:jf:Yo kj4{g ;DaGwL yk sfo{qmd gu/kl/ifb\\jf6 :jLs[t u/fO ;~rfng u/]sf] </t>
  </si>
  <si>
    <t>zf}rfno k|a4{g tyf v'Nnf lb;fd'Qm If]q sfo{qmd sDtLdf kRrL; k|ltzt j8fx?df ;~rfng u/]sf]</t>
  </si>
  <si>
    <t>;Dj4 ;/sf/L lgsfo, pkef]Qmf lxt ;+/If0f d~r tyf pBf]u afl0fHo ;+3 ;+u ;dGjo u/L pkef]Uo j:t'sf] j]rljvg ug]{ k;nx?sf] cg'udg u/]sf]</t>
  </si>
  <si>
    <t>cg'udg k|ltj]bg pk/ lgoldt ?kdf jf]8{ j}7sdf 5nkmn u/L clgoldt sfo{ ug]{ pk/ sf/jfxL tyf ;hfo u/]sf]</t>
  </si>
  <si>
    <t xml:space="preserve">cfsl:ds ;]jf / ljkb hf]lvd Joj:yfkg </t>
  </si>
  <si>
    <r>
      <t xml:space="preserve">ljkb\sf If]qx?, hf]lvdsf] cj:yf, hf]lvd Go"lgs/0fsf pkfox? tyf ;+:yfut k|jGw ;d]t pNn]lvt cfjlws ljkb\ hf]lvd Joj:yfkg of]hgf </t>
    </r>
    <r>
      <rPr>
        <sz val="9"/>
        <color indexed="8"/>
        <rFont val="Cambria"/>
        <family val="1"/>
      </rPr>
      <t>(Disaster Risk Management Plan)</t>
    </r>
    <r>
      <rPr>
        <sz val="12.5"/>
        <color indexed="8"/>
        <rFont val="Preeti"/>
      </rPr>
      <t xml:space="preserve"> kl/ifb\jf6 :jLs[t ePsf] </t>
    </r>
  </si>
  <si>
    <t xml:space="preserve">cfjlws ljkb\ hf]lvd Joj:yfkg of]hgfsf] cfwf/df jflif{s ljkb\ hf]lvd Joj:yfkg sfo{qmd :jLs[t u/L sfof{Gjogdf NofPsf]  </t>
  </si>
  <si>
    <t>jf?0foGq ;~rfng ePsf]</t>
  </si>
  <si>
    <t>ljkb\ Joj:yfkg sf]if v8f u/L ;f] sf]ifdf /sd hDdf u/]sf]</t>
  </si>
  <si>
    <t xml:space="preserve">kl~hs/0f Joj:yfkg </t>
  </si>
  <si>
    <t xml:space="preserve">JolQmut 36gf ;DaGwL kfFr j6} 36gfsf] btf{ /lhi6/ cBfjlws u/L clen]v /flvPsf] </t>
  </si>
  <si>
    <t>kfFrj6} 36gfsf] nflu ;"rgf kmf/dx? pknAw u/fOPsf]</t>
  </si>
  <si>
    <t xml:space="preserve">JolQmut 36gf btf{sf] jflif{s k|ltj]bg a}zfv d;fGtleq} ;DalGwt lhlj;sf] sfof{nodf k7fPsf] </t>
  </si>
  <si>
    <t>JolQmut 36gf btf{sf] jflif{s ljj/0f k|sfzg u/L cfiff9 d;fGtleq} ;fj{hlgs u/]sf]</t>
  </si>
  <si>
    <t xml:space="preserve">ejg lgdf{0f dfkb08 / /fli6«o ejg ;+lxtf, @)^) sfof{Gjog </t>
  </si>
  <si>
    <t xml:space="preserve">ejg lgdf{0f cg'dltsf nflu ejg lgodfjnL, @)^^ sf] cg';"rL ! adf]lhd :6«Sr/n l8hfOg ;lxtsf] b/vf:t kmf/fd lng] u/]sf] </t>
  </si>
  <si>
    <t>gu/ If]qdf x'g] ejg lgdf{0f sfo{ :jLs[t gS;f / /fli6«o ejg ;+lxtf, @)^) adf]lhd eP gePsf] :ynut lg/LIf0f u/L clgoldt lgdf{0f sfo{ pk/ sf/jfxLsf] Joj:yf u/]sf]</t>
  </si>
  <si>
    <t>/fli6«o ejg ;+lxtf cg';f/ gS;f kf; ug]{ Joj:yf u/]sf]</t>
  </si>
  <si>
    <t xml:space="preserve">;/sf/L÷;fj{hlgs ejgsf] gS;f ckfË d}qL eP dfq kf; ug]{ Joj:yf u/]sf]] </t>
  </si>
  <si>
    <t>e"slDko hf]lvd Go"lgs/0f, k"j{tof/L / e"sDk k|lt/f]wL ejg lgdf{0f ;DaGwL k|lzIf0f tyf hgr]tgf sfo{qmdx? ;~rfng u/]sf]</t>
  </si>
  <si>
    <r>
      <t>dfkg tflnsfsf] ;a}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rf/, s'g} rf/ j6f sf]7fsf] æ5Ædf 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tLg, rf}yf] ;lxt s'g} ltgj6f sf]7fsf] æ5Ædf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/ ;f] adf]lhd gePdf z'Go cÍ k|bfg ug{] .</t>
    </r>
  </si>
  <si>
    <t>Pp^} cj:yfdf % / %}g b'j}df lrGx nfUof], Pp^f x^fpg" xf];\ .</t>
  </si>
  <si>
    <t>Pp6} cj:yfdf 5 / 5}g b'j}df lrGx nfUof], Pp6f x6fpg' xf];\ .</t>
  </si>
  <si>
    <t xml:space="preserve">;a} 5 </t>
  </si>
  <si>
    <t xml:space="preserve">;a} 5}g </t>
  </si>
  <si>
    <t>5 . 5}gsf] ldl&gt;t</t>
  </si>
  <si>
    <r>
      <t>dfkg tflnsfsf] ;a} sf]7fsf] æ5Ædf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, s'g} b'Oj6f sf]7fsf] æ5Ædf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Ps / cGo cj:yfdf z"Go cÍ k|bfg ug{] .</t>
    </r>
  </si>
  <si>
    <r>
      <t>dfkg tflnsfsf] klxnf]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>_] lrGx nfu]df b'O, bf];|f]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Ps / cGo cj:yfdf z"Go cÍ k|bfg ug{] . </t>
    </r>
  </si>
  <si>
    <r>
      <t>dfkg tflnsfsf] b'j}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b'O, s'g} Ps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 lrGx nfu]df Ps cÍ k|bfg ug{] / cGo cj:yfdf z"Go cÍ k|bfg ug{] . </t>
    </r>
  </si>
  <si>
    <t>:yfgLo  zf;g sfo{If]qsf] hDdf</t>
  </si>
  <si>
    <t>pQm sfo{If]qdf ;kmn ePsf]</t>
  </si>
  <si>
    <t>pQm sfo{If]qdf ;kmn gePsf]</t>
  </si>
  <si>
    <r>
      <t>dfkg tflnsfsf] ;j}]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cÍ, s'g} tLg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Ps cÍ k|bfg ug{], cGoyf z"Go cÍ k|bfg ug{] . </t>
    </r>
  </si>
  <si>
    <t>ljQLo ;|f]t kl/rfng tyf Joj:yfkg sfo{If]qsf] hDdf</t>
  </si>
  <si>
    <t>of]hgf tyf sfo{qmd Joj:yfkg sfo{If]qsf] hDdf</t>
  </si>
  <si>
    <t>;+u7g tyf hgzlQm ljsf; sfo{If]qsf] hDdf</t>
  </si>
  <si>
    <t>zx/L cfwf/e"t ;]jf Joj:yfkg sfo{If]qsf] hDdf</t>
  </si>
  <si>
    <r>
      <t>dfkg tflnsfsf] ;a}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rf/ cÍ k|bfg ug{], s'g} b'O{ 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tLg cÍ, s'g} Ps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 lrGx nfu]df b'O cÍ k|bfg ug{], cGoyf z"Go cÍ k|bfg ug{] .</t>
    </r>
  </si>
  <si>
    <t>s/bftf lzIff sfo{qmd ;~rfng u/]sf]</t>
  </si>
  <si>
    <r>
      <t>dfkg tflnsfsf] b'a} sf]7fsf] æ5Ædf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@ cÍ k|bfg ug{], klxnf] sf]7fdf dfq æ5Ædf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! cÍ k|bfg ug{] ,cGoyf ) cÍ k|bfg ug{] .</t>
    </r>
  </si>
  <si>
    <r>
      <t>dfkg tflnsfsf]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\lrGx nfu]df b'O cÍ k|bfg ug{], cGoyf z"Go cÍ k|bfg ug]{ .</t>
    </r>
  </si>
  <si>
    <r>
      <t>dfkg tflnsfsf] ;j}]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 k|bfg ug{], klxnf] ;lxt s'g} b'O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 lrGx nfu]df Ps cÍ k|bfg ug{], cGoyf z"Go cÍ k|bfg ug{] .</t>
    </r>
  </si>
  <si>
    <r>
      <t>dfkg tflnsfsf] ;j}]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 lrGx nfu]df b'O cÍ k|bfg ug{], klxnf] ;lxt s'g} ltg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 lrGx nfu]df Ps cÍ k|bfg ug{] , cGoyf z"Go cÍ k|bfg ug{] .</t>
    </r>
  </si>
  <si>
    <r>
      <t>dfkg tflnsfsf] klxnf] / bf];|f]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 k|bfg ug{], bf];|f] / t];|f]]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Ps cÍ  k|bfg ug{], cGoyf z"Go cÍ k|bfg ug{] .</t>
    </r>
  </si>
  <si>
    <r>
      <t>dfkg tflnsfsf] # j6}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cÍ, klxnf] ;lxt b'O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 lrGx nfu]df Ps cÍ k|bfg ug]{, cGoyf z"Go cÍ k|bfg ug]{ .</t>
    </r>
  </si>
  <si>
    <r>
      <t>dfkg tflnsfsf] klxnf] / t];|f] sf]7fsf] æ5Ædf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rf/ cÍ, klxnf] / bf];|f]  sf]7fsf] æ5Ædf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 lrGx nfu]df ltg cÍ, t];|f] sf]i6df dfq æ5Ædf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 lrGx nfu]df b'O k|bfg ug]{, cGoyf ;"Go cÍ k|bfg ug]{ .</t>
    </r>
  </si>
  <si>
    <r>
      <t>dfkg tflnsfsf] ;a}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 k|bfg ug{], sDtLdf tLg j6f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Ps cÍ k|bfg ug{], cGo cj:yfdf z"Go cÍ k|bfg ug{] . </t>
    </r>
  </si>
  <si>
    <r>
      <t>dfkg tflnsfsf] ;a}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rf/ cÍ, s'g} rf/ j6f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tLg cÍ, s'g} ltg j6f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>_]  lrGx nfu]df b'O cÍ / s'g} b'O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 lrGx nfu]df Ps cÍ k|bfg ug{], cGo cj:yfdf z"Go cÍ k|bfg ug{] . </t>
    </r>
  </si>
  <si>
    <r>
      <t>dfkg tflnsfsf] klxnf], t];|f] / rf}yf]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 lrGx nfu]df b'O, bf]&gt;f], t];|f] / rf}yf]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 lrGx nfu]df Ps cÍ k|bfg ug{], cGoyf z"Go cÍ k|bfg ug]{ .</t>
    </r>
  </si>
  <si>
    <r>
      <t>dfkg tflnsfsf] ;j}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 k|bfg ug{], klxnf] / bf]&gt;f]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Ps cÍ k|bfg ug{], cGoyf z"Go cÍ k|bfg ug]{ .</t>
    </r>
  </si>
  <si>
    <r>
      <t>dfkg tflnsfsf] ;a}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 k|bfg ug{], klxnf]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Ps cÍ k|bfg ug]{ cGoyf z"Go cÍ k|bfg ug{] .</t>
    </r>
  </si>
  <si>
    <r>
      <t>dfkg tflnsfsf] ;j}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 k|bfg ug{], t];|f] ;lxt s'g} tLg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Ps cÍ k|bfg ug{] / cGoyf z"Go cÍ k|bfg ug{] .</t>
    </r>
  </si>
  <si>
    <r>
      <t>dfkg tflnsfsf] ;a}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 k|bfg ug{], s'g} b'Oj6f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Ps cÍ k|bfg ug]{, cGoyf z"Go cÍ k|bfg ug{] . </t>
    </r>
  </si>
  <si>
    <r>
      <t>dfkg tflnsfsf] ;a}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 k|bfg ug{], s'g} b'O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Ps cÍ k|bfg ug{], cGoyf z"Go cÍ k|bfg ug{] .</t>
    </r>
  </si>
  <si>
    <r>
      <t>dfkg tflnsfsf] ;a}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 k|bfg ug{], s'g} tLg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Ps cÍ k|bfg ug{], cGoyf z"Go cÍ k|bfg ug{] .</t>
    </r>
  </si>
  <si>
    <t>s'n hDdf</t>
  </si>
  <si>
    <t>;kmn sfo{If]qsf] ;+Vof</t>
  </si>
  <si>
    <t>c;kmn sfo{If]qsf] ;+Vof</t>
  </si>
  <si>
    <t>ljQLo Aoj:yfkg lj1 M</t>
  </si>
  <si>
    <t>ldltM</t>
  </si>
  <si>
    <t>:yfgLo zf;g lj1 M</t>
  </si>
  <si>
    <t>qm=;+</t>
  </si>
  <si>
    <t xml:space="preserve">Go"gtd\ zt{ k'/f </t>
  </si>
  <si>
    <t>s}lkmot</t>
  </si>
  <si>
    <t>gu/kflnsf sf]ifsf] vftf ;~rfng</t>
  </si>
  <si>
    <t>k'/f ePsf Go"gtd\ zt{sf] ;+Vof</t>
  </si>
  <si>
    <t>k'/f gePsf Go"gtd\ zt{sf] ;+Vof</t>
  </si>
  <si>
    <t>;d"x</t>
  </si>
  <si>
    <t>;"rs g+=</t>
  </si>
  <si>
    <t>;"rssf] gfd</t>
  </si>
  <si>
    <t>k'0ff{s</t>
  </si>
  <si>
    <t>k|fKtf+s</t>
  </si>
  <si>
    <t>s"n c+s</t>
  </si>
  <si>
    <r>
      <t>!=</t>
    </r>
    <r>
      <rPr>
        <b/>
        <sz val="12"/>
        <rFont val="Preeti"/>
      </rPr>
      <t>:yfgLo zf;g</t>
    </r>
  </si>
  <si>
    <t>#=of]hgf tyf sfo{qmd Joj:yfkg</t>
  </si>
  <si>
    <t xml:space="preserve">$=;+u7g tyf hgzlQm ljsf; </t>
  </si>
  <si>
    <t xml:space="preserve">%=zx/L cfwf/e't ;]jf Joj:yfkg </t>
  </si>
  <si>
    <t>hDdf</t>
  </si>
  <si>
    <t>@=ljQLo ;|f]t kl/rfng tyf Joj:yfkg</t>
  </si>
  <si>
    <t>s'n hDdf c+s</t>
  </si>
  <si>
    <t>sfo{;Dkfbg dfkg÷If]q</t>
  </si>
  <si>
    <t>;"rs ;+Vof</t>
  </si>
  <si>
    <t>clwstd c+s</t>
  </si>
  <si>
    <t>k|ltzt</t>
  </si>
  <si>
    <t>ljlQo Aoj:yfkg</t>
  </si>
  <si>
    <t>of]hgf tyf sfo{qmd Aoj:yfkg</t>
  </si>
  <si>
    <t>;+u7g tyf hgzlQm ljsf;</t>
  </si>
  <si>
    <t>zx/L cfwf/e"t ;]jf Aoj:yfkg</t>
  </si>
  <si>
    <r>
      <t>dfkg tflnsfsf] ;j}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 k|bfg ug{], bf];|f] sf]i7 ;lxt s'g} b'O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nfu]df Ps cÍ k|bfg ug{] / cGo cj:yfdf z"Go cÍ k|bfg ug{] .</t>
    </r>
  </si>
  <si>
    <t>dfkg tflnsf cg';f/ lrGx nufpg cu|]hL ;fgf] cIf/ P 6fOk ug'{xf];\ .</t>
  </si>
  <si>
    <r>
      <t xml:space="preserve">gu/kflnsfsf] ;a} ;DklQ ljj/0f / bfloTj v'n]sf] z'? df}Hbft </t>
    </r>
    <r>
      <rPr>
        <sz val="12.5"/>
        <color indexed="8"/>
        <rFont val="Cambria"/>
        <family val="1"/>
      </rPr>
      <t>(Opening Balance)</t>
    </r>
    <r>
      <rPr>
        <sz val="12.5"/>
        <color indexed="8"/>
        <rFont val="Preeti"/>
      </rPr>
      <t xml:space="preserve"> tof/ kfl/Psf] </t>
    </r>
  </si>
  <si>
    <t>&gt;f]tx?</t>
  </si>
  <si>
    <t xml:space="preserve">&gt;f]tx? </t>
  </si>
  <si>
    <r>
      <t>dfkg tflnsfsf] klxnf] / t]&gt;f]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 k|bfg ug{], bf]&gt;f] / t]&gt;f]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 lrGx nfu]df Ps cÍ k|bfg ug{], cGoyf jf krf; nfv ?k}of eGbf j9L nfutsf cfof]hgf g} :jLs[t gePsf] cj:yfdf z"Go cÍ k|bfg ug{] .
</t>
    </r>
  </si>
  <si>
    <r>
      <t>dfkg tflnsfsf] ;j} sf]7fsf] æ5Ædf -</t>
    </r>
    <r>
      <rPr>
        <sz val="14"/>
        <color indexed="8"/>
        <rFont val="Webdings"/>
        <family val="1"/>
        <charset val="2"/>
      </rPr>
      <t>a</t>
    </r>
    <r>
      <rPr>
        <sz val="14"/>
        <color indexed="8"/>
        <rFont val="Preeti"/>
      </rPr>
      <t xml:space="preserve"> _ lrGx nfu]df of] zt{ k"/f x'g] .</t>
    </r>
  </si>
  <si>
    <r>
      <t>dfkg tflnsf sf] ;a} sf]7fsf] æ5Ædf -</t>
    </r>
    <r>
      <rPr>
        <sz val="14"/>
        <color indexed="8"/>
        <rFont val="Webdings"/>
        <family val="1"/>
        <charset val="2"/>
      </rPr>
      <t>a</t>
    </r>
    <r>
      <rPr>
        <sz val="14"/>
        <color indexed="8"/>
        <rFont val="Preeti"/>
      </rPr>
      <t xml:space="preserve"> _ lrGx nfu]df of] zt{ k"/f  x'g] .</t>
    </r>
  </si>
  <si>
    <r>
      <t>dfkg tflnsfsf] ;j} sf]7fsf] æ5Ædf -</t>
    </r>
    <r>
      <rPr>
        <sz val="14"/>
        <color indexed="8"/>
        <rFont val="Webdings"/>
        <family val="1"/>
        <charset val="2"/>
      </rPr>
      <t>a</t>
    </r>
    <r>
      <rPr>
        <sz val="14"/>
        <color indexed="8"/>
        <rFont val="Preeti"/>
      </rPr>
      <t>_ lrGx nfu]df of] zt{ k"/f x'g]  .</t>
    </r>
  </si>
  <si>
    <r>
      <t>dfkg tflnsfsf] ;a}}} sf]7fsf] æ5Æ df -</t>
    </r>
    <r>
      <rPr>
        <sz val="14"/>
        <color indexed="8"/>
        <rFont val="Webdings"/>
        <family val="1"/>
        <charset val="2"/>
      </rPr>
      <t>a</t>
    </r>
    <r>
      <rPr>
        <sz val="14"/>
        <color indexed="8"/>
        <rFont val="Preeti"/>
      </rPr>
      <t xml:space="preserve"> _ df lrGx nfu]df of] zt{ k"/f x'g] .</t>
    </r>
  </si>
  <si>
    <r>
      <t>dfkg tflnsfsf]] ;a} sf]7fsf] æ5Ædf -</t>
    </r>
    <r>
      <rPr>
        <sz val="14"/>
        <color indexed="8"/>
        <rFont val="Webdings"/>
        <family val="1"/>
        <charset val="2"/>
      </rPr>
      <t>a</t>
    </r>
    <r>
      <rPr>
        <sz val="14"/>
        <color indexed="8"/>
        <rFont val="Preeti"/>
      </rPr>
      <t xml:space="preserve"> _  lrGx nfu]df of] zt{ k"/f x'g] .</t>
    </r>
  </si>
  <si>
    <r>
      <t>dfkg tflnsfsf] ;a} sf]7fsf] æ5Ædf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@, s'g} tLg sf]7fsf] æ5Ædf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! / cGo cj:yfdf ) cÍ k|bfg ug{] .</t>
    </r>
  </si>
  <si>
    <r>
      <t>dfkg tflnsfsf] ;j}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rf/ cÍ, s'g} rf/ j6f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tLg cÍ, s'g} tLgj6f sf]7fsf] æ5Ædf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 k|bfg ug{], cGo cj:yfdf z"Go cÍ k|bfg ug]{ .</t>
    </r>
  </si>
  <si>
    <r>
      <t>dfkg tflnsfsf] ;j}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 k|bfg ug{], s'g} ltg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Ps cÍ k|bfg ug{], cGoyf z"Go cÍ k|bfg ug{] .</t>
    </r>
  </si>
  <si>
    <r>
      <t>dfkg tflnsfsf] klxnf], t]&gt;f] / rf}yf]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 k|bfg ug{],  bf]&gt;f], t]&gt;f] / rf}yf]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 lrGx nfu]df Ps cÍ k|bfg ug]{,  cGoyf z"Go cÍ k|bfg ug{] .</t>
    </r>
  </si>
  <si>
    <r>
      <t>dfkg tflnsfsf] ;j}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 lrGx nfu]df rf/ cÍ, s'g} rf/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>_] lrGx nfu]df tLg cÍ, s'g} tLg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 k|bfg ug{] , cGoyf z"Go cÍ k|bfg ug{]  .</t>
    </r>
  </si>
  <si>
    <r>
      <t>dfkg tflnsfsf] ;j} sf]7fsf] æ5Ædf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 k|bfg ug{],  s'g} tLg sf]7fsf] æ5Ædf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Ps cÍ k|bfg ug{], cGo cj:yfdf ;"Go cÍ k|bfg ug{] .</t>
    </r>
  </si>
  <si>
    <r>
      <t>dfkg tflnsfsf] ;a}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rf/ cÍ k|bfg ug{], s'g} rf/ j6f sf]7fsf] æ5Æ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tLg cÍ, s'g} ltgj6f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 k|bfg ug{] / cGo cj:yfdf z"Go cÍ k|bfg ug]{ .</t>
    </r>
  </si>
  <si>
    <r>
      <t>dfkg tflnsfsf] ;j}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 lrGx nfu]df b'O ,s'g} ltgj6f sf]7fsf] æ5Æ df 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Ps cÍ k|bfg ug{], cGoyf z"Go cÍ k|bfg ug]{ .</t>
    </r>
  </si>
  <si>
    <r>
      <t>dfkg tflnsfsf] ;j}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 lrGx nfu]df b'O cÍ k|bfg ug{], bf]&gt;f]] ;lxt s'g} tLg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 lrGx nfu]df Ps cÍ k|bfg ug]{, cGoyf z"Go cÍ k|bfg ug{] .</t>
    </r>
  </si>
  <si>
    <r>
      <t>dfkg tflnsfsf] klxnf], t];|f], rf}yf], kfrf}+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 lrGx nfu]df b'O cÍ k|bfg ug]{, bf];|f], t];|f], rf}yf], / kfFrf}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 nfu]df Ps cÍ k|bfg ug]{, cGoyf z"Go cÍ k|bfg ug]{ .</t>
    </r>
  </si>
  <si>
    <r>
      <t>dfkg tflnsfsf] ;j}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 k|bfg ug{], s'g} b'O j6f 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Ps cÍ k|bfg ug{], cGoyf z"Go cÍ k|bfg ug{] .</t>
    </r>
  </si>
  <si>
    <r>
      <t>dfkg tflnsfsf] ;a}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rf/ cÍ , s'g}  5 j6f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tLg cÍ, s'g} kfFr j6f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7Ls lrGx nfu]df b'O cÍ k|bfg ug{], cGoyf z"Go cÍ k|bfg ug{] .</t>
    </r>
  </si>
  <si>
    <r>
      <t>dfkg tflnsfsf] klxnf] / bf];|f] ;lxt s'g} kfFr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rf/ cÍ, klxnf] / bf];|f] ;lxt s'g} rf/ j6f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tLg cÍ, bf];|f] ;lxt s'g} tLg j6f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 k|bfg ug]{, cGoyf z"Go cÍ k|bfg ug{] .</t>
    </r>
  </si>
  <si>
    <r>
      <t>dfkg tflnsfsf] ;j}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 k|bfg ug{], sDLtdf s'g} tLg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Ps cÍ k|bfg ug{], cGoyf z"Go cÍ k|bfg ug{] .</t>
    </r>
  </si>
  <si>
    <r>
      <t>dfkg tflnsfsf] ;a}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rf/ cÍ, s'g} ltg sf]7fsf] æ5Æ df 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>_] lrGx nfu]df tLg cÍ, s'g} b'O{ sf]7fsf] æ5Æ df 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>_] lrGx nfu]df b'O{ cÍ, cGoyf z"Go cÍ k|bfg ug{] .</t>
    </r>
  </si>
  <si>
    <r>
      <t>dfkg tflnsfsf] ;j}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lrGx nfu]df b'O cÍ k|bfg ug{], s'g} ltg sf]7fsf] æ5Æ df -</t>
    </r>
    <r>
      <rPr>
        <sz val="11"/>
        <color indexed="8"/>
        <rFont val="Webdings"/>
        <family val="1"/>
        <charset val="2"/>
      </rPr>
      <t>a</t>
    </r>
    <r>
      <rPr>
        <sz val="11"/>
        <color indexed="8"/>
        <rFont val="Preeti"/>
      </rPr>
      <t xml:space="preserve"> _] 7Ls lrGx nfu]df Ps cÍ k|bfg ug{], cGoyf z"Go cÍ k|bfg ug{] .</t>
    </r>
  </si>
  <si>
    <t>gu/kflnsfsf] cf=j= @)&amp;).&amp;! sf] sfo{ ;Dkfbg dfkgsf] d"Nof+sg glthf tflnsf</t>
  </si>
  <si>
    <t>gu/kflnsfsf] cf=j= @)&amp;).&amp;! sf] Go"gtd\ zt{ dfkgsf] d"Nof+sg glthf tflnsf</t>
  </si>
  <si>
    <t>gu/kflnsfsf] sfof{nosf] cf=j= @)&amp;).&amp;! sf] Go"gtd\ zt{ dfkgsf] glthf</t>
  </si>
  <si>
    <t>gu/kflnsfsf] sfof{nosf] cf=j= @)&amp;).&amp;! sf] sfo{ ;Dkfbg dfkgsf] glthf</t>
  </si>
  <si>
    <t>gu/kflnsfsf] sfof{nosf] cf=j= @)&amp;).&amp;! sf] sfo{If]qut  glthf</t>
  </si>
  <si>
    <t>dfkg tflnsf cg';f/ lrGx nufpg cu|]hL ;fgf] cIf/ P ^fOk ug'{xf];\ .</t>
  </si>
  <si>
    <t>;Dks{ g+=</t>
  </si>
  <si>
    <t>;Dks{ g+M</t>
  </si>
  <si>
    <t>a</t>
  </si>
  <si>
    <t>ut jif{ cl3Nnf] cf j eGbf !% k|ltzt b]lv @) k|ltzt ;Dd cfGtl/s cfo j[l4 u/]sf]</t>
  </si>
  <si>
    <t xml:space="preserve">gu/kl/ifbsf]  lg0fo{ /  lh=la=; / dGqfnodf k7fPsf] kq </t>
  </si>
  <si>
    <t>;ldIff a}7slg0f{o  k'l:tsf k7fPsf]  lr7L kq k|sflzt klqsf</t>
  </si>
  <si>
    <t>q}dfl;s tyf aflif{s ef}lts k|ult laj/0f</t>
  </si>
  <si>
    <t>gu/kflnsfsf] sf]if tyf sfo{;+rfng vftfx?</t>
  </si>
  <si>
    <t>s/ tyf  cfo&gt;f]tsf  clen]vx?</t>
  </si>
  <si>
    <t>k]ZsL tyf  a]?h' laj/0f</t>
  </si>
  <si>
    <t xml:space="preserve">lhG;L  clen]v /  lhG;L  lgl/If0f  k|ltj]g tyf kqx? </t>
  </si>
  <si>
    <t>cfo Joo laj/0f  tyf  g=kf=sfoff{nosf clen]vx?</t>
  </si>
  <si>
    <t>g=k= lg0f{o, kbk'lt{ laj/0f  tyf  cGo clen]v</t>
  </si>
  <si>
    <t>j8f  e]nf  /  gu/kl/ifb  lg0f{o  k':tLsf  ;dfrf/ kq k|sflzt  ;'rgf</t>
  </si>
  <si>
    <t>aflif{s k|ult k|ltj]bg</t>
  </si>
  <si>
    <t>aflif{s ah]6 sfo{qmd k':tLsf ;+rflnt sfo{qmd clen]v</t>
  </si>
  <si>
    <t>;fdflhs ;'/Iff eQf  clen]v / lr7Lx?</t>
  </si>
  <si>
    <t>sfo{fnodf  /x]sf  kqx?</t>
  </si>
  <si>
    <t>;fj{hlgs  ;'gjfO{sf  k|ltj]bg  af]8{ a}7s lg0f{o</t>
  </si>
  <si>
    <t>/fhZj ;Defjotf  cWoog k|ltj]bg</t>
  </si>
  <si>
    <t>cf=j=@)^(.&amp;) sf]  cf=la=</t>
  </si>
  <si>
    <t>sDk'6/ / clen]v</t>
  </si>
  <si>
    <t>s/ clen]v</t>
  </si>
  <si>
    <t xml:space="preserve">sfof{no cln]v </t>
  </si>
  <si>
    <t xml:space="preserve">cfly{s laj/0f </t>
  </si>
  <si>
    <t xml:space="preserve">sfof{sf/L clws[t / n]vf k|d'vaf6  k|fKt hfgsf/L </t>
  </si>
  <si>
    <t>w/f}6L vftf  clen]v</t>
  </si>
  <si>
    <t>n]k k|ltj]bg / k]ZsL laj/0f</t>
  </si>
  <si>
    <t>sfof{no clen]v</t>
  </si>
  <si>
    <t>s/sf &gt;f]t clen]v / cfly{s laj/0f</t>
  </si>
  <si>
    <t>;Defjotf cWoog k|ltj]bg</t>
  </si>
  <si>
    <t>hfr  kf; km/kmf/s  lg)f{o  k':tLsf / ;DkGg of]hgfsf] clen]v</t>
  </si>
  <si>
    <t>of]hgfsf] nut k':tLsf</t>
  </si>
  <si>
    <t>;fj{hlgs kl/If)fk|ltj]bg / of]hgf  k':tLsf</t>
  </si>
  <si>
    <t xml:space="preserve">cg'udg / ;'kl/j]If)f  a}&amp;s k':tLsf tyff g=kf= af]*{sf] lg)f{o  </t>
  </si>
  <si>
    <t xml:space="preserve">;fdflhs kl/If)f k|ltj]bg  / lg)f{ox? </t>
  </si>
  <si>
    <t>gful/s j8f  kq / :jLs[t lgb]{zLsf, lalgodfjnL  / g=k= lg0f{o</t>
  </si>
  <si>
    <t xml:space="preserve">:jLs[t cfrf/ ;+lxtf / clen]v </t>
  </si>
  <si>
    <t xml:space="preserve">of]hgf k':tLsf :ynut lgl/If0fjf6 k|fKt hfgsf/L </t>
  </si>
  <si>
    <t>aftfj/0f clen]v / ;8s laj/0f</t>
  </si>
  <si>
    <t>lakb hf]lvd Joj:yfkg of]hgf</t>
  </si>
  <si>
    <t>36gf btf{ clen]v / kqx?</t>
  </si>
  <si>
    <t>ejg lgdf{0f dfkb08 tyf 3/gS;f kf; clen]v</t>
  </si>
  <si>
    <t>cf=j= )&amp;!÷)&amp;@ sf] aflif{s sfo{qmd tyf ah]6 kfl/t u/]sf] gu/ kl/ifbsf] a}7s lg0f{o ldlt M @)&amp;)÷(÷@( .
jL/u+h pk–dxfgu/kflnsfsf] ldlt @)&amp;).)(.@( gu/kl/ifb a}7s lg0f{o cg';f/ cf=j= )&amp;!÷)&amp;@ sf] cg'dflgt s'n ah]6 /sd ?= ($,&amp;*,&amp;!)))÷ To; dWo] ;fwf/0f vr{ ?= (,$^,&amp;!,)))÷– sfo{qmd vr{
?= !#,*^,^#,%))÷– k"Fhut vr{ ah]6 ?= &amp;!,$%,#^,%))÷– kfO{Psf] 5 . cfof]hgfut af8kmf8 u/]sf] ah]6 /sd ?= &amp;!,$%,)^,%))÷–df P=l8=la=sf] ;xof]udf ;+rflnt  demf}nf zx/ Plss[t zx/L jftfj/0fLo ;'wf/ cfof]hgfsf] nfut ?= $!,^#,#^,%))÷– tyf l86l8Pkmsf] C0f ;xof]udf lgdf{0f x'g] a; 6ld{gn/sf] nfut ?= !$,@@,%%,))) tyf ;8s af]8{af6 ;+rfng x'g] ;8s ;'wf/ sfo{qmd Dorl/Ë km08sf] /sd, ;zt{ cg'bfgsf of]hgf, s[lif ;8s ;d]tsf] ah]6 / gu/kflnsfaf6 ;+rfng x'g] ef}lts k"jf{wf/sf cfof]hgfsf] nfut vr{ ;d]t ;dfj]z ePsf] . o; kl/ifbsf] s'n s'n ah]6 ljlgof]hg ubf{ rfn' vr{ tyf k'FhLut vr{dfq pNn]v gu/L sfo{qmd vr{ eGg] 5'6\6} lzif{s ;d]t sfo{qmd ul/Psf] / ;f]xL cg';f/ of]hgf tyf sfo{qmd agfO{Psf] 5 . 
cfof]hgf ;+Vof M @)# - g=kf=af6 ;+rfng x'g] @)!, l86l8Pkm km08af6 !, Pl8ljsf] ;xof]udf ;+rfng x'g] ! ;d]t _
sfo{qmdut ?kdf af8kmf8 u/]sf] ah]6 /sd M !#,*^,^#,%))÷–
sfo{qmd ;+Vof ^ -ljleGg of]hgf ;dfj]z_
:jLs[t sfo{qmd ah]6 ljj/0f dGqfnodf k7fPsf] ldlt M @)&amp;)÷!)÷!) r=g+= &amp;@$! dfWod x'nfs 
:jLs[t ah]6 thf sfo{qmd lh=lj=;= k;f{df k7fPsf] ldlt M @)&amp;)÷!)÷!) r=g+= &amp;@$@ dfWod a'emfPsf] ekf{O
cg'dflgt cfo M ($,&amp;*,&amp;!,)))÷–
cfo&gt;f]t M cfGtl/s cfo ?=@*,&amp;(,^@,)))÷–
cg'bfg M ?= @!,*%,)(,)))÷–
/fhZj afF8 kmfF8 ?= @,)),)),)))÷– 
C0f tyf ;fk6L ?= $),)),)),)))÷– cGo cg'bfg M !),)),)))).– 
;fdflhs ;'/Iff eQf ?= @,)$,)),)))÷–
cf=j= )&amp;!÷)&amp;@ sf] ah]6 /sd cfa08fdf /fv]sf] kfO{Pg .
pk/f]St cfwf/df g+= ! ;"rs k'/f ePsf] 5 .</t>
  </si>
  <si>
    <t xml:space="preserve">jL/u+h pk–dxfgu/kflnsfsf] r=g+= #!^@ ldlt @)&amp;)÷^÷^ sf] kqaf6 / :yfgLo klqsf k|tLs b}lgs nufot :yfgLo klqsfaf6 aflif{s k|ult ;ldIffsf] nfuL ;/f]sf/jfnfnfO{ cfdGq0f ul/Psf] 5 .
cfdGq0f ul/Psf ;/f]sf/jfnfx? M /fhgLlts bn !&amp;, ;+rf/qmdL{, gful/s ;dfhsf k|ltlglw, lhNnf l:yt ;/sf/L sfof{nosf k|d'v / k|ltlglwx?, u}x« ;/sf/L ;+3 ;+:yfsf k|ltlglwx?,  
k|ult ;ldIff u/]sf] ldlt M @)&amp;)÷^÷!!
k|ult ;ldIfdf pkl:yt ;+Vof M #(, k|ult ;ldIff a}7ssf k|d'v lg0f{ox? M
!= jL=p=d=gkf=sf] cf=j= )^(÷)&amp;) sf] cfDbfgL vr{sf] ljj/0f k|:t't eO{ 5nkmn u/L cfufdL jif{ cem k|efj/sfL 9+un] sfo{qmd ;+rfng ug]{ .
@= kmf]xf]/d}nf Joj:yfkgdf k|efjsfl/tf Nofpg] .
#= lgdf{0flwg cfof]hgf ;dod} ;DkGg ug{ Wofg lbg] eGg] ;d]t lg0f{o ;+Vof M%
;ldIffsf] lgisif{ ;fj{hlgs u/]sf] ldlt M @)&amp;)÷^÷!@
dfWod M ldlt @)&amp;)÷^÷!@ df :yfgLo klqsf c+s'z dfkm{t of]hgf zfvfsf] r=g+= !*÷)&amp;)÷)&amp;! cg';f/ ;"rgfkf6Ldf 6fF;]sf] d'r'Nsf . @)&amp;)÷^÷@) ut] j]j;fO{6 dfkm{t ;fj{hlgs ul/Psf] . -j]j;fO{6df cknf]8 u/]sf] ldlt M @)&amp;)÷^÷@)_
;ldIff k|ltj]bg M jL/u+h pk–dxfgu/kflnsfsf] r=g+= #*!@ ldlt @)&amp;)÷^÷@) sf] kq ;fy ;+3Lo dfldnf tyf :yfgLo ljsf; dGqfnodf sd{rf/L x:t] k7fO{Psf] b]lvPsf] . 
pk/f]Qm cfwf/df g+= @ ;"rs k'/f ePsf] 5 . 
</t>
  </si>
  <si>
    <t xml:space="preserve">gu/kflnsfsf] gfddf kfKt ;a} k|sf/sf cfDbfgL /sd g=kf sf]if - u=–$_ u}x« sfo{ ;+rfng vftfdf cfDbfgL afw]sf] 5 . 
u}x« sfo{ ;+rfng - u=–$_ vftf /x]sf] a}+s g]=/f= a}+s, jL/u+h . Vftf g+= !&amp;)$&amp;)@))!)$&amp;%@$ 
sfo{ ;+rfng vftfx? !&amp;)$&amp;)@))!)@!%@$ -rfn'_ !&amp;)$&amp;)@))!!@@%@$ -k"FhLut_ !&amp;)$&amp;)@))!)@@%@$ -k'hLut dd{t ;+ef/ vftf_
vftf /x]sf] a+s g]=/f= a}+s, jL/u+h .
cf=j= )&amp;)÷)&amp;! sf] cGtdf u}x« sfo{ ;+rfng vftfdf afFsL /sd ?= !#&amp;))(#^.&amp;*
sfo{ ;+rfng vftfdf /sd afFsL 5}g . lk|mh u/]sf] /sd 5}g . 
cf=j= sf] cGtdf sfo{ ;+rfng vftfdf /x]sf] /sd  lg0f{o cg';f/ u=$ vftfdf
:yfgfGt/0f ePsf] 5 . sf]lnlgsfnfnfO{ lkmtf{ ePsf] /sd 5}g . 
sfo{ ;+rfng vftfdf /sd :yfgfGt/0f ug]{ k|lqmof – gu/kflnsfsf] gfdf k|fKt x'g] ;a} k|sf/sf cfDbfgL :yfgLo :jfoQ zf;g P]g @)%% sf] bkmf !@% adf]lhd gu/kflnsf sf]if u}/ sfo{ ;+rfng vftfdf hDdf eO{ :jLs[t ah]6 / sfo{qmdsf cfwf/df cfjZostf cg';f/ sfo{ ;+rfng vftfdf - rfn' tyf kFhLut vr{ vftf_ :yfgfGt/0f u/L vr{ n]Vg' kg]{ / vr{ eO{ afFsL /sd cf=j= sf] cGtddf u=–$ vftfdf lkmtf{ ug'{ kg]{ sfg'gL Joj:yf eP adf]lhd jL/u+h pk–dxfgu/kflnsfn] pk/f]Qmfg';f/ k|lqmof k'/f u/L ;j{k|yd ;a} k|fKt /sd u=–$ u}x« ;+rfng vftfdf hdf u/L lg0f{o tyf ah]6 sfo{qmd cg';f/ u=–@ vftfdf :yfgfGt/0f u/L sfo{ ;DkGg kZrft cf=j= sf] cGtdf afFsL /x]sf] /sd pQm u–$ vftfdf k'gM 6«fG;km/ u/L sfo{ ;+rfng vftf z'Go u/]sf] b]lvof] . /sd lk|mh ug'{ ug]{ cj:yf b]lvPg . pQm u}/ sfo{ ;+rfng vftfaf6 l;w} e'QmfgL lbPsf] 5}g . pk/f]Qm cfwf/df g+=$ ;'rssf] ;t{ k'/f ePsf] 5 . 
</t>
  </si>
  <si>
    <t xml:space="preserve">cf=j= )&amp;)÷)&amp;! ;Dd 3/ hUuf s/ nfu' ePsf] . Plss[t ;DklQ s/ @)&amp;!÷)&amp;@ b]lv dfq nfu' ePsf] . 
dfnkf]tsf] clen]v Jojl:yt u/L /fv]sf] . s/ bftf ;+Vof M &amp;$!)#
;+slnt /sd ?= @%$@&amp;%^.$^, pi7\g afFsL /sd ?= $%&amp;@$#.$$
3/ hUuf s/sf] clen]v /fv]sf] 5 . s/ bftf ;+Vof !%)*! ;=slnt /sd 
?= #!#^@#%%.*^, pi7\g afFsL /sd ?= !*^#&amp;^$$.!$
Joj;flos s/sf] clen]v /fv]sf] 5 . s/ bftf ;+Vof $%!&amp;, ;+slnt /sd 
?= %@*!!&amp;&amp;, p7\g afFsL ?= $&amp;!**@#. pk/f]Qm cfwf/df g+=% ;'rssf] ;t{ k'/f ePsf] 5 . </t>
  </si>
  <si>
    <t xml:space="preserve">ut cf=j= eGbf cl3Nnf] cf=j= )^(÷)&amp;) sf] n]=k= ut cf=j= leq ;DkGg ePsf] 5 .
n]vfkl/If0f ug]{ sDkgL rf6{8 PsfpG6]G6 ;'af]w P;f]l;P6\;, sf7df08f}+ .
n]vfkl/If0f k|ltj]bg k|fKt ldlt M @)&amp;!÷#÷% b=g+= !*((^ 
n]=k= k|ltj]bg k|:t't ePsf] gu/ ljz]if kl/ifbsf] a}7s ldlt M @)&amp;!÷#÷@^
n]=k k|ltj]bg k]z ePsf] cf=j= @)^(÷)&amp;) 
n]=k= k|ltj]bg pk/ kl/ifbaf6 b]xfo cg';f/ lg0f{o eof] M
!= gu/ kl/ifbsf] lg0f{o g+= @ -ª_ cg';f/ cf=j= )^(÷)&amp;) sf] n]=k= k|ltj]bg cg';f/ c;'n pk/ ug'{ kg]{ a]?h'x? s8fO{sf ;fy c;'n pk/ ug{ sfof{nonfO{ lgb]{zg lbg] lg0f{o . 
a]?h'sf] cWofjlws clen]v :yfgLo lgsfo cf=k+| lgodfjnL @)^$ sf] lgod ^) sf] pk lgod ! sf] v08 -sif_ ;+u ;DalGwt cg';"rL &amp;% adf]lhdsf] 9frfdf /flvPsf] 
5 . 
k]ZsL tyf a]h'? km5{of}6 ;DaGwL kqfrf/ tyf t/ tfs]tf u/L sf/jfxL tyf c;'n km5{of}6 ul/Psf] 5 . h; cg';f/ km5{of}6 ePsf] k]ZsL a]?h' $%%%()^&amp;.#^
cGo a]?h' ?= !@*^).
km5}of}6 x'g afFsL s'n a]?h' /sd ?= *@(%!**!.!&amp;  pk/f]Qm cfwf/df g+=^ ;'rssf] ;t{ k'/f ePsf] 5 . 
</t>
  </si>
  <si>
    <t>jL/u+h pk–dxfgu/kflnsfsf] ldlt @)&amp;)÷(÷@( df ePsf] !* cf}+ gu/ kl/ifbn]
 cf=j= )&amp;!÷)&amp;@ b]lv nfu' x'g] u/L b/jGbL :jLs[t u/]sf] 5 . b/jGbL :jLs[t ubf{ PN=P;=lh=P=sf] bkmf @$( sf] k|fjwfg k'/f ePsf] 5 . PsfplG6ljln6L Olgl;Pl6e k|f=ln=n] cWoog u/L k]z u/]sf] ;+u7g tyf sfo{ ljj/0f k'g/fjnf]sg l/kf]6{ @)&amp;) kf}if cg';f/ kl/ifbaf6 gu/ kflnsfsf] b/jGbL k'g/fjnf]sg lg0f{o ePsf] 5 . o;df klxn]sf] sd{rf/L b/aGbL ;+Vof &amp;!! nfO{ 36fO{ b/aGbL ^!^ sfod ul/Psf]5 . 
b/jGbL :jLs[t ug]{ a}7ssf] lg0f{o ldlt M @)&amp;)÷(÷@(
kbk'tL{ ;ldltsf] a}7sdf pkl:yt nf]s;]jf k|ltlglwsf] gfd M zflns /fd bxfn
kb M clws[t , :jLs[t b/jGbL ;+Vof M ^!^, sfo{/t b/jGbL ;+Vof %%( -%&amp; l/St_
cf=j= )&amp;)÷)&amp;! df c:yfoL lgo'QmL kfPsf sd{rf/L b]lvPg .
:jLs[t b/jGbL eGbf al9 sd{rf/L lgo'QmL ePsf] kfOPg . 
cf=j= )&amp;)÷)&amp;! sf] s'n k|zf;lgs vr{ M %,^@,$@,@#%.%&amp;
pQm k|zf;lgs vr{ cfGtl/s &gt;f]taf6 dfq Joxf]/]sf] b]lvG5 . /fhZj af8kmf8 nufot cGo &gt;f]taf6 vr{ ePsf] b]lvPg . 
k|zf;lgs vr{ Joxf]l/Psf] cfGtl/s cfo zLif{sut ?kdf o; k|sf/ 5 |
!= s/af6 ?= ^,%(,%$,&amp;^!.$^
@= ;]jf z'Nsaf6 ?= (@,#@,@*).)%
#= b:t'/af6 ?= !,&amp;@)#)*@.$(
$= ef8faf6 ?= !!^%)))
  hDdf    ?= (,#%,%%,!@$. 
s'n cfGtl/s cfosf] k|zf;lgs vr{sf] ^)=!! k|ltzt vr{ ePsf] 5 .
o; cf=j=df jL/u+h pk–dxfgu/kflnsfdf c:yfoL sd{rf/L lgo'QmL gu/]sf] :jLs[t b/jGbL leqsf kbx? %&amp; klg k"lt{ gu/L l/Qm /fv]sf] t/ ;fnj;fnL sd{rf/L vr{ a9\b} hfg] / :yfoL sd{rf/L cjsfz lbg gl;sg] cj:yfdf tf]lsPsf] cfo cfGtl/s k|ltztn] g=kf=sf] k|zf;lgs vr{ Joxf]g{ g;lsg] cj:yf ePsf]n] lgodn] tf]s]sf] k|ltzt eGbf a9L vr{ eP tfklg Go"gtd zt{ k'/f gePsf] eGg g;lsg] 
pk/f]Qm cfwf/df Go"gtd zt{sf] ;"rs g+= !) sf] zt{ k'/f ePsf] 5 .</t>
  </si>
  <si>
    <t xml:space="preserve">lj/u~h pk dxfgu/kflnsfsf] sfof{no , </t>
  </si>
  <si>
    <t xml:space="preserve">afn lzIffsf nfuL vr{ ePsf] /sd ?= !(,$&amp;,%(!.^# afn lzIffsf nflu ;+rflnt sfo{qmd lgDg cg';f/ ePsf] kfOof]
!_ blnt afnaflnsf lzIff sfo{qmd  -@_ kf7ok':ts tyf ;fdfu|L vl/b -#_ ljBfyL{nfO{ kf]zfs ljt/0f -$_  afnaflnsf ljBfyL{nfO{ kf}li6s cfxf/ ljt/0f
o; jL/u+h g=kf= sfo{fnodf cgfy tyf ckf+u afn aflnsfsf] clen]v /x]sf] gkfO{Psf] . cgfy tyf ckf+u afnaflnsfsf] ;d'xut ljj/0f gePsf] . 
afn&gt;d0f lgjf/0f ;DaGwdf u/]sf sfo{x? lgDg cg';f/ kfO{of]  
!= afn&gt;d tyf 3/]n' lx+;f ;DaGwL r]tgfd'ns sfo{qmd    @= afn&gt;d lj?4sf] sfo{qmd 
#= 3/]n' afn &gt;d Go"lgs/0-f sfo{qmd       $= lgs[i6 afn&gt;d lgoGq0f sfo{qmd 
afn&gt;d0f lgjf/0f ;DaGwdf ?= %$$*)) vr{ ePsf] kfO{of] . afn d}qL zf;g kb\tL cjnDjg ug]{ k|of; ul/Psf] 5 . ;f] ;DaGwdf gu/sf !( j8fdf g} gu/ :t/Lo afn Snj u7g ePsf] 5 . = </t>
  </si>
  <si>
    <t>cf=j= )&amp;)÷)&amp;! sf] ef}lts tyf ljlQo k|ult k|ltj]bg lgDg cg';f/ k7fPsf] kfO{of] 
!= @)&amp;) &gt;fj0fsf] @)&amp;)÷%÷&amp;  r=g+= @))( sf] kqaf6 x' dfWodaf6
@= @)&amp;) efb| sf] @)&amp;)÷^÷&amp; r=g+= #@)&amp; sf] kqaf6 x' dfWodaf6
#= @)&amp;) c;f]hsf] @)&amp;)÷&amp;÷&amp; r=g+= $)$* sf] kqaf6 x' dfWodaf6
$= @)&amp;) sflt{ssf] @)&amp;)÷*÷&amp; r=g+= $$(! sf] kqaf6 x' dfWodaf6
%= @)&amp;) d+l;/sf] @)&amp;)÷(÷&amp; r=g+= %^*) sf] kqaf6 JolQm dfWoldaf6
^= @)&amp;) k';sf]  @)&amp;)÷!)÷&amp; r=g+= ^**$ sf] kqaf6 x' dfWodaf6
&amp;= @)&amp;) df3sf] @)&amp;)÷!!÷^ r=g+= 5'6 ePsf] kqaf6 x' dfWodaf6
*= @)&amp;) kmfNu'gsf] @)&amp;)÷!@÷% r=g+= *(*) sf] kqaf6 x' dfWodaf6
(= @)&amp;) r}qsf] @)&amp;!÷!÷&amp; r=g+= vfnL kqaf6 x' dfWodaf6
!)= @)&amp;! j}zfvfsf] @)&amp;!÷@÷&amp; r=g+= !!#&amp;% sf] kqaf6 x' dfWodaf6
!!= @)&amp;! h]i7sf] @)&amp;!÷#÷^ r=g+= vfnL kqaf6 x' dfWodaf6
!@= @)&amp;! ciff9sf] @)&amp;!÷$÷&amp; r=g+= @@@ kqaf6 x' dfWodaf6
@)&amp;)÷)&amp;! sf] aflif{s cfly{s ljj/0f / aflif{s cfo Joo ljj/l0f of]hgf zfvfsf] r=g+= %÷)&amp;!÷)&amp;@ ldlt @)&amp;!÷$÷!! df sd{rf/L x:t] k7fO{ dGqfnoaf6 @)&amp;!÷$÷!$ df a'pem]sf] ekf{O kfO{of] .</t>
  </si>
  <si>
    <t xml:space="preserve">ut cf=j= )&amp;)÷)&amp;! sf] s'n cfGtl/s cfo !$@!$!)))÷–, ;+zf]lwt ?= @%$@*)%@@÷– cg'dfg ul/Psf]df ?= (#%%%!@$÷– oyfy{ cfo k|fKt ePsf] 5  h'g ^%=*@ k|ltzt, ;+zf]lwt #^=&amp;( k|ltzt x'g cfp5 .
s'n Joo cg'dfg ?= %&amp;#!$!)))÷– ;+zf]lwt ?= &amp;!$!*(%@@÷– ePsf]df oyfy{ Joo ?= #&amp;*!(%(*@.^* ePsf] 5 . h'g ^%=(* k|ltzt ;+zf]lwt %@=(% k|ltzt x'g cfp5 . 
cf=j= )&amp;)÷)&amp;! sf] nfuL ljlgof]lht s'n k"FhLut tyf sfo{qmd ah]6 ?= ^@!#%^%@%÷– ePsf]df oyfy{ vr{ ?= @&amp;@^$)&amp;*^.(( ePsf] 5 h'g $#=** k|ltzt x'g cfp5 . </t>
  </si>
  <si>
    <t xml:space="preserve">gu/kflnsfdf 3/ hUuf s/, Joj;fo s/, axfn s/, lj6f]/L s/, ;jf/L ;fwg s/, lj1fkg s/sf] clen]v Jojl:yt ul/Psf] 5 . ;"rsdf pNn]lvt ;a} s/sf] clen]v /flvPsf] 5 . 
s/ b:t'/ tyf ;]jf z'Ns ;DaGwL ljj/0f s/bftfn] ;lhn} b]Vg a'em\g ;Sg] u/L s/ zfvfdf /flvPsf] 5 . 
;fy} s/ ;DaGwL ;"rgf tyf kmf/fdx? lgMz'Ns ?kdf pknAw u/fO{Psf] 5 . 
/fhZj k|0ffnL - 3/ hUuf, 3/ Joj;fo s/, cfo n]vf, nufot gu/kflnsfdf k|fKt x'g] ;a} cfosf] &gt;f]t_ cf=j= )^^÷)^&amp; sf] &gt;fj0f ! ut] b]lv sDKo"6/lqmt ul/Psf] 5 . 
s/bftf lzIff sfo{qmd ;r]tgfd'ns sfo{qmd ;+rfng ul/Psf] 5  cf=j= )&amp;)÷)&amp;! df # j6f sfo{qmd ;+rfng  ul/Psf] 5 .  cf=j\=)&amp;).&amp;! sfo{qmd ;+rfng ul/Psf] ldlt M @)&amp;).^.!$ , @)&amp;!.@.@^ / @)&amp;!.#.#! . pQm sfo{qmd pBf]u jfl0fHo ;+3 , /fhZj k/fdz{ ;ldlt ,gful/s ;dfh , kf6L{ k|ltlglw / s/bftf ;d]tnfO{ /fv]/ ;+rfng ul/Psf] 5 . cf=j= )&amp;).&amp;! eGbf cl3 cf=j= )^(.&amp;) df ;d]t o:tf sfo{qmd ;+rfng ul/Psf] b]lvof] . </t>
  </si>
  <si>
    <t xml:space="preserve"> cf=j= )^(.)&amp;) b]lv k|f]b\efjL n]vf k|0ffnL nfu' ug]{ elg !&amp; cf}+ gu/ kl/ifbaf6 @)^(÷(÷@&amp; df :jLs[t ePsf] 5 t/ nfu" ul/Psf] 5}g </t>
  </si>
  <si>
    <t>w/f}6L vftfsf] /sd cGo k|of]hgdf vr{ ePsf] 5}g . cfly{s jif{ )&amp;)÷)&amp;! df k|of]hg cjlw ;dfKt ePsf] w/f}6L /sd ?= @),#&amp;,$().%@ ldlt @)&amp;!.)!.!&amp; df ;b/:ofxf ePsf] 5 . lkmtf{ ug'{ kg]{ w/f}6L /sd  lgodfg';f/ lkmtf{ ul/Psf] 5 . lkmtf{ ug'{ kg]{ w/f}6L /sd ?= @^@%@!&amp;.%*, lkmtf{ ePsf] /sd
?= @^@%@!&amp;.%*
Dofb gf3]sf] /sd 5}g , w/f}6L /sdsf] ljj/0f v'Ng] u/L cWofjlws clen]v /flvPsf] 5 . 
cf=j= )&amp;)÷)&amp;! sf] w/f}6Lsf] z'? df}Hbft ?= %%%^$*^.^) 
clGtd df}Hbft ?= $((&amp;$&amp;%.$)</t>
  </si>
  <si>
    <r>
      <t xml:space="preserve">cf=j= )^(÷)&amp;) sf] s'n cfly{s sf/f]jf/ - cfo </t>
    </r>
    <r>
      <rPr>
        <sz val="12"/>
        <color indexed="8"/>
        <rFont val="Calibri"/>
        <family val="2"/>
      </rPr>
      <t>+</t>
    </r>
    <r>
      <rPr>
        <sz val="10.199999999999999"/>
        <color indexed="8"/>
        <rFont val="Preeti"/>
      </rPr>
      <t xml:space="preserve"> Joo_ ?= $(@@%%)^#.!%
cf=j= )^(÷)&amp;) sf] &gt;]:tfsf] clGtd n]=k= k|ltj]bgn] cf}NofPsf] s'n a]?h?  ?= !),**,!@,*)$.@$ -k]ZsL a]?h' !),*&amp;,(%,%)$.@$, cGo a]?h' ?= !&amp;,#)).–_
n]=k= k|ltj]bg cg';f/ a]h'?sf] k|ltzt s'n cfly{s sf/f]jf/df @@=!) k|ltzt . 
cf=j= )&amp;)÷)&amp;! sf] dfq cGtdf Dofb gfv]sf] k]ZsL b]lvG5  h;cg';f/ cf=j= )&amp;).&amp;! sf] Dofb gf3]sf] k]ZsL ? !$#^&amp;$$$*.#*  
cf=j= )&amp;)÷)&amp;! ;Ddsf] Dofb gf3]sf] k]ZsL ?= ^^%&amp;$*%@.(#</t>
    </r>
  </si>
  <si>
    <r>
      <t xml:space="preserve">cf=j= )&amp;)÷)&amp;! df p7fPsf] s'n cfGtl/s cfo ?= (#%%%!@$÷–
s/        ?= ^%(%$&amp;^!.$^
;]jf z'Ns   ?= (@#@@*).)%
b:t'/       ?= !&amp;@)#)*@.$(
ef8f        ? = </t>
    </r>
    <r>
      <rPr>
        <u/>
        <sz val="12"/>
        <color indexed="8"/>
        <rFont val="Preeti"/>
      </rPr>
      <t>!!^%)))÷–</t>
    </r>
    <r>
      <rPr>
        <sz val="12"/>
        <color indexed="8"/>
        <rFont val="Preeti"/>
      </rPr>
      <t xml:space="preserve">
hDdf        ?= (#%%%!@$÷–
pQm cfGtl/s cfosf] ! k|ltztn] x'g cfpg] /sd ?= (#%%%!.@$
ut cf=j= )&amp;)÷)&amp;! df s'g} klg /fhg}lts bn, sd{rf/L ;+3 ;DalGwt ;+3 ;+u7gx?nfO{ cfly{s ;xof]u k|bfg u/]sf] 5}g . </t>
    </r>
  </si>
  <si>
    <t>rfn' cf=j= @)&amp;!÷)&amp;@ sf nfuL %),)),)))÷ eGbf al9 nfutsf :jLs[t cfof]hgf ;+Vof @
!= a; 6ld{gn cfof]hgf , @= demf}nf zx/ Plss[t zx/L jftfj/0fLo ;'wf/ cfof]hgf
:jls[t ePsf] %))))))÷– eGbf a9L sf b'j} cfof]hgfsf] ;Defjotf cWoog ePsf] / ;Defjotf cWoogdf ;fdflhs, cfly{s, jftfj/0fLo Pj+ k|fljlws kIfsf ;j} nfut cg'dfg gS;f, l8hfO{g, :k]l;lkms];g, of]hgfsf] lbuf]kg ;DaGwL ljifox? ;dfj]z ePsf 5g\ .</t>
  </si>
  <si>
    <t>dd{t ;Def/sf] nfuL ;DkGg %^@ of]hgfsf] nut -OGe]G6«L_ /fv]sf] kfO{of] .
dd{t ;Def/ ljz]if sf]ifsf] :yfkgf ePsf] 5 .  ljz]if sf]if vftf g]kfn /fi6« a}+sdf !&amp;)$&amp;)@÷))!÷))@@÷%@$ /x]sf] 5 . pQm sf]if vftfdf hDdf /sd ?= !()()%@@.!* /x]sf] 5 . dd{t ;Def/sf] /sdaf6 ;DalGwt k|of]hgsf] nfuL /sd ljlgof]hg u/L dd{t ;Def/sf] Joj:yf ldnfO{Psf] / o;  cf=j=df ;f] dd{t ;Def/ sf]ifsf] /sd ;8s ;Def/sf nfuL ;8s af]8{af6 k|fKt of]hgfdf DoflrË km08sf] ?kdf k|of]u ePsf] 5 . dd{t ;+ef/ sf]ifaf6 sfo{qmd th"{df u/L dd{t ;DkGg k'jf{wf/ cfof]hgfsf] dd{t ;+ef/ u/]sf] kfOPg . 
dd{t ;Def/sf] nfuL pkef]Qmf;+u ;]jf z'Ns lng] ul/Psf] 5}g . cf=j= )&amp;)÷)&amp;! df dd{t ;Def/sf] nfuL ljlgof]lht /sd ?= $),)),)))÷– vr{ /sd ?= $),)),)))÷ ePsf] 5 .  
o; cf=j= df s'n cfGtl/s cfo M !!,^$,*&amp;,^$#.%%
dd{t ;Def/ sf]ifdf cfGtl/s cfosf] #=$# k|ltzt ljlgof]hg u/]sf] kfO{of] .</t>
  </si>
  <si>
    <t xml:space="preserve">;DkGg k"jf{wf/ cfof]hgfsf] ;+Vof  M !*) 
;fj{hlgs kl/If0f u/]sf] cfof]hgfsf] ;+Vof M !*)
k|fKt ljj/0f cg';f/ ;j} of]hgf ;DkGg ePkl5 km/kmf/s ug'{ k"j{ ;fj{hlgs kl/If0f ug]{ u/]sf] kfO{of] .
- ;a} lsl;dsf 7]Ssf k§faf6 ;+rflnt / pkef]Qmf ;ldltaf6 ;+rflnt _ of]hgfx?sf] ;fj{hlgs kl/If0f u/fO{Psf] kfO{of] . 
?= %,)),)))÷ eGbf dflysf of]hgf ;+Vof M $^, 
?= %,)),)))÷– eGbf dflysf ;a} of]hgfsf] cfof]hgf :yndf ;"rgf kf6L /fv]sf] hfgsf/L k|fKt ePsf] . ;"rgfkf6Lsf] lvlrPsf kmf]6faf6 ;f]xL Joxf]/f k'li6 ePsf] t/ gu/ If]qsf sltko of]hgfsf] ;"rgfkf6L x/fO{ ;s]sf] hfgsf/L k|fKt ePsf] </t>
  </si>
  <si>
    <t>;fdflhs kl/If0fsf] nfuL ;/f]sf/jfnfnfO{ pkl:yltsf] nfuL k7fO{Psf] kqsf] ldlt @)&amp;)÷&amp;÷% r=g+= $!*$  . dfWod ef]hk'/L b}lgsdf ldlt @)&amp;)_÷&amp;÷!@ df c+s %! Dff tyf k|Hjn b}lgs, hge08f/ b}lgs nufot klqsfaf6  ;j{;fwf/0fnfO{ pkl:yltsf] nfuL cfx\jfg ul/Psf] . 
ldlt @)&amp;)÷&amp;÷!$ sf] a}7s lg=g+= ! cg';f/ ;fdflhs kl/If0fsf] k|f/lDes k|ltj]bg tof/ u/L e]nfdf 5nkmn u/fO{Psf] b]lvof] .
;fdflhs kl/If0fsf] nfuL e]nf ;DkGg ldlt @)&amp;)÷&amp;÷!$ pkl:ylt ;+Vof (# :yfg g=kf= v'Nnf rf}/
;fdflhs kl/If0f ug]{ u/fpg] ;+:yfsf] gfd M PsfpG6oflalnl6 Olgl;Pl6e k|f=ln=, sf7df08f} .
clGtd k|ltj]bg dGqfnodf k7fPsf] ldlt M @)&amp;)÷*÷@% r=g+= %@@% sf] kqaf6
clGtd k|ltj]bg ;DaGwdf gu/ kl/ifbaf6 lg0f{o ePsf] ldlt M @)&amp;)÷(÷@( lg=g+= !*</t>
  </si>
  <si>
    <t>cWofjlws gful/s a8fkq ;a}n] b]Vg] u/L /fv]sf] 5 . 
ljlgod sfo{ljlw jf  lgb]{lzsf tof/ u/L ;f]xL adf]lhd sfo{ ;+rfng u/] u/fO{Psf] kfO{of] .
tof/L u/L nfu' ePsf lalgod sfo{ljlw jf lalgodfjnL, lgb]{lzsf lgDg cg';f/ ePsf] kfO{of] . 
!= sd{rf/L sNof0f sf]if ;+rfng ljlgodfjnL kl/ifbaf6 :jLs[t ldlt  @)^&amp;÷!÷#!
@= cfly{s k|zf;g ;DaGwL ljlgod @)^&amp; kl/ifbaf6 :jLs[t ldlt @)^&amp;÷!÷#!
#= sd{rf/L k|zf;g ljlgodfjnL @)^&amp; kl/ifbaf6 :jLs[t ldlt @)^&amp;÷!÷#!
pk/f]Qm ljlgod, ljlgodfjnL lg0f{o ldlt b]lv g} nfu' x'g] Joj:yf ePsf] sf/0f ldlt @)^&amp;÷!÷#! b]lv g} nfu' ePsf 5g\ .
pk/f]Qm gful/s a8f kq ljlgold sfo{ljlw tyf lgb]{lzsf adf]lhd sfo{ e} /x]sf] kfO{of] .</t>
  </si>
  <si>
    <t xml:space="preserve">gu/kflnsf af]8{ gePsf] sf/0f af]8{ ;b:ox?sf] cfrf/;+lxtf th'{df gu/]sf] t/ gu/ kl/ifb / gu/kflnsf af]8{sf] ;d]t sfd ug]{ sfo{sf/L clws[tn] lghfdlt ;]jf P]gsf] cfrf/;+lxtf kfng ug'{ kg]{ ePsf]n] yk cfrf/;+lxtf th'{df gePsf] . 
s'n sd{rf/L ;+Vof M -%%(:yfoL_
s'n sd{rf/L b/jGbL M ^!^ - xfn l/St %&amp; eO{ sfo{/t %%(_ 
cf=j= )^(÷)&amp;) sf] ;DklQ lj/0f k]z ug]{ sd{rf/Lsf] ;+Vof M %%( ;DklQ ljj/0f k]z ePsf] ldlt @)&amp;)÷$÷# b]lv ldlt @)&amp;)÷%÷@* ;Dddf ljleGg ldltdf 
k]z ePsf] ;DklQ ljj/0f jL/u+h pk–dxfgu/kjflnsfsf] r=g+= @(%$÷)&amp;)÷)&amp;! ldlt @)&amp;)÷%÷#) sf] kqaf6 ;+3Lo dfldnf tyf :yfgLo ljsf; dGqfnodf k7fO{Psf] 5 . </t>
  </si>
  <si>
    <t>cf=j= )&amp;)÷)&amp;! sf] aflif{s sfo{qmddf kmf]xf]/ Joj:yfkg sfo{qmd ;dfj]z ePsf] 5 . cf=j= )&amp;)÷)&amp;! sf] gu/kflnsf of]hgf tyf sfo{qmdnfO{ kmf]xf]/nfO{ &gt;f]tdf g} juL{s/0f u/L k'gM k|of]u ug]{ sfo{qmd nfu" ul/Psf] 5}g . kmf]xf]/nfO{ juL{s[t gug]{ Joj:yf gul/Psf] sf/0f 5'§f 5'§} ;+sng ug]{ ul/Psf] 5}g . kmf]xf]/nfu{ tx nufpg] clGtd :ynsf] 5gf}6 ePsf] 5 . ;f] :yn af/f lhNnfsf] e]l8ofxL–&amp; / O{l6ofxL–( aLrdf /x]sf] 5 .  ;f] :ynnfO{ Jojl:yt agfpg] sfo{ z'? ePsf] 5 . kmf]xf]/ d}nf Joj:yfkgdf tLg j6f j8fsf] s]xL If]qdf lghL If]q;+u ;xsfo{ eO{ /x]sf] 5 . ;f] ;xsfo{ ug]{ ;+:yf ln8\; jL/u+h /x]sf] / ;f] ;+:yfsf] ;xsfo{af6 kmf]xf]/ d}nf Joj:yfkg Jojl:yt ug]{ sfo{ e} /x]sf] 5 . tLg j6f j8fdf  lghL If]q tyf ;fdflhs ;+:yf;+u ;xsfo{ u/L lghL If]qnfO{ ;+nug u/fpg] k|of; eO{/x]sf] 5  .</t>
  </si>
  <si>
    <t xml:space="preserve">jL/u+h g=kf=df  cf=j= )&amp;)÷)&amp;! df  O{=cfO{=P= ug'{ kg]{ of]hgf ;+Vof ! / cfO{=O{= ug'{ kg]{ of]hgf ;+Vof ! ;d]t O{=cfO{=P / cfO{=O{= ug'{ kg]{ @ of]hgf ePsf] kfO{of] . O{=cfO{=P ug'{ kg]{ of]hgfsf] gfd aL=p=d=g=kf= Nof8 lkmN8 ;fO{6 tyf cfO{=O{= ug'{ kg]{ of]hgf demf}nf zx/ Plss[t jftfj/0fL ;'wf/ cfof]hgf /x]sf 5g\ . 
jL/u+h pk–dxfgu/kflnsfdf /x]sf] s'n ;8s nDafO{ ;+Vof o; k|sf/ /x]sf] 5. 
sRrL ;8s M $*=@% ls=dL,   u|fe]n ;8s M *^=%&amp; lsdL, lkr ;8s M%@=** lsdL, cGo ;8s $$=$* lsdL /x]sf] kfO{of] . 
gu/ If]qleq j[Iff /f]k0f ePsf] v08sf] gfd / nDafO{ lgDg cg';f/ ePsf] hfgsf/L k|fKt ePsf] 5 . 
kfj/xfp; rf}s b]lv blIf0f 306f3/;Dd @ lsdL, 306f3/ b]lv k"j{ efg' rf}s ;Dd ! lsdL, ;d]t hDdf # sL=dL= k"n ;8s, ;8s nDafO{sf] !) k|ltzt b]lvPg . 
hnjfo' kl/jt{g k|efj Go"lgs/0f ug{ :ki6 cg's'ng sfo{qmd th'{df u/L sfof{Gjog gu/]sf] sf/0f ;f]sf] nfuL ah]6 ljlgof]hg ePsf] kfO{Pg t/ gu/kflnsf / lgDa; aLr xl/ofnL Joj:yfkg af/] ;Demf}tf ePsf] 5 . lgDa;n] vr{ Joxf]g]{ ePsf] kfO{of] . 
jftfj/0f zfvf OsfO{ u7g ePsf] kfO{Pg . 
jftfj/0f ;Dks{ JolQm tf]s]sf] kfO{Pg . 
jftfj/0f ;+/If0f ljz]if sf]if g/x]sf] ;f]xL sf/0f vftf g+= / /sd gePsf] .
jftfj/0f ljz]if sf]if g/x]sf], /sd g/x]sf] sf/0f jftfj/0f If]qdf vr{ x'g ;Sg] cj:yf gePsf] .
cf=j= )&amp;)÷)&amp;! df gu/ kl/ifbaf6 :jR5 tyf jftfj/0f / ;/;kmfO{ jftfj/0f gLlt eg] kfl/t ePsf] .  </t>
  </si>
  <si>
    <t xml:space="preserve">gu/ If]qdf a; kfs{ /x]sf] :yfg  j8f g+= !( efg' rf]s .
a; kfs{sf] Ifdtf M #%) a; c6\g ;Sg] If]=km= %–!$–) -lj3f_
xfnsf] a; kfs{df lgDg ;'ljwf pknAw u/fPsf 5g\ 
!= rd]gf u[x, @= zf}rfno, #= kfgL, $= aQL, %= ofq' k|ltIffno, 
jL/u+h g=kf=af6 cGoq hfg] ;jf/L ;fwg a;kfs{af6 dfq 5'6\g] Joj:yf ldnfO{Psf] 5 . </t>
  </si>
  <si>
    <t xml:space="preserve">jL/u+h pk–dxfgukflnsfdf df;' k;n bhf{ u/L clen]v /fVg] ul/Psf] 5 . 
btf{ /x]sf] df;' k;n ;+Vof M cf=j= )&amp;)÷)&amp;!df !( / xfn;Dd yk ePsf ;d]t xfn df;' k;n ;+Vof #( ePsf] /]s8{af6 b]lvG5 . 
ut cf=j= df btf{ df;' k;n ;+Vof M !(
df;' k;n ;DaGwL dfkb08 agfPsf] kfOPg . 
df;' k;n lgDg ldltdf cg'udg ePsf] kfO{of] M
!= @)&amp;)÷^÷*,   @= @)&amp;)÷^÷( #= @)&amp;)÷*÷@#,  $= @)&amp;)÷*÷@%, %= @)&amp;!÷@÷@)
df;' k;n cg'udgdf ;+nUg kbflwsf/Lx? M– != jL/u+h pk–dxfgu/kflnsfsf vfB clws[t, @= lhNnf kz' ;]jf sfof{nosf k|ltlglw, #= lhNnf k|zf;g sfof{nosf k|ltlglw, $= afl0fHo sfof{nosf k|ltlglw, %= u'0f:t/ tyf gfd tf}n sfof{nosf k|ltlglw, ^= lhNnf k|x/L sfof{nosf k|ltlglw. &amp;= pkef]Qmf d~rsf k|ltlglw .
cg'udg k|ltj]bg k]z ePsf ldltx? 
!_ @)&amp;)÷^÷*,   @_ @)&amp;)÷^÷(  #_ @)&amp;)÷*÷@#,  $_ @)&amp;)÷*÷@%, %_ @)&amp;!÷@÷@)
k]z ePsf cg'udg k|ltj]bg g=kf= af]8{ a}7sdf 5nkmn ePsf] kfO{Pg . </t>
  </si>
  <si>
    <t xml:space="preserve">jL/u+h pk–dxfgu/kflnsfdf cfjlws ljkt hf]lvd Joj:yfkg of]hgf :jLs[t ePsf] 5 .:jLs[t ljkt hf]lvd Joj:yfkg of]hgfn] lgDg If]qx? ;d]6]sf] kfO{of] . 
!= lztnx/ @= cfunfuL #= dxfdf/L $= ;k{ 8G;, %= af9L, ^= x'/L atf;, &amp;= e'sDk, *= r6\ofË
ljkt hf]lvd Joj:yfkg sfo{qmd :jLs[t ug]{ kl/ifbsf] lg0f{o ldlt @)&amp;)÷(÷@( lg=g+= !!
aflif{s ljkt hf]lvd Joj:yfkg sfo{qmd :jLs[t u/L sfof{Gjogdf NofO{Psf] 5 . 
jL/u+h g=kf=df jf?0f oGq @ j6f /x]sf 5g\ . ;+rfngdf /x] klg lgs} k'/fgf b]lvG5g\ . 
ljkt hf]lvd Joj:yfkd sf]if vftf /x]sf] a}+s g]kfn /fi6« a}+s jL/u+h zfvf, vftf g+= !&amp;)$&amp;)@–))!–!@@–%@$ . hDdf u/]sf] /sd ?= !!&amp;$(#*%÷– ut cf=j=df hDdf ul/Psf] /sd dWo] (!,(#,%#@ vr{ eO{ ?= @%,%%,*%@.%* afFsL /x]sf] vftfaf6 b]lvPsf] .  </t>
  </si>
  <si>
    <t xml:space="preserve">jL/u+h pk–dxfgu/kflnsfdf ejg lgdf{0f cg'dltsf nfuL :6«Sr/n l8hfO{g ;lxtsf] b/vf:t lbg] Joj:yf ePsf] 5 . 
gu/ If]qdf x'g] ejg lgdf{0f sfo{sf] nfuL ejg :jLs[t gS;f / ejg ;+lxtf cg';f/ eP gePsf] ;DaGwdf :ynut lgl/If0f ug]{ ul/Psf] 5 . ;dfGotof # r/0fdf lgl/If0f ug]{ ul/Psf] . k|yd r/0fdf ;fdfGo lgl/If0f u/L yk ejg lgdf{0f ug{ :jLs[t lbg] ul/Psf] . ejg lgl/If0fsf] qmddf lgdf{0fdf clgoldttf u/]sf] kfO{Pdf gS;f l8hfO{g cg';f/ ePsf] gkfO{Pdf ejg eTsfO{g] / ;hl/jfgf tf]sL c;'n pk/ eP kl5 dfq yk lgdf{0f ug{ cg'dlt lbg] Joj:yf ePsf] . # r/0fdf lgl/If0f u/L l7s 7x/] /fli6«o ejg ;+lxtf cg';f/ gS;f kf; u/L k|df0f kq lbg] Joj:yf ePsf] . 
;/sf/L ÷;fj{hlgs ejgsf] gS;f kf; ug]{ u/]sf] / gS;f kf; gu/fPsf ;/sf/L÷;fj{hlgs ejgsf] gS;f kf; u/fpg sf/jfxL e} /x]sf]5 . 
;/sf/L÷;fj{hlgs ejgsf] gofF gS;f kf; ubf{ /fli6«o ejg ;+lxtf @)^) cg';f/ ckf+u d}qL eP dfq gS;f kf; ug]{ Joj:yf ul/Psf] .
ejg lgdf{0f ;DaGwdf ejg tyf zx/L ljsf; ljefuaf6 dfq hgr]tfd'ns sfo{qmd ;+rfng ePsf] t/ jL=p=d=g=kf=n] e'sDk lb;df dfq sfo{qmd ug]{ afx]s cGo hgr]tgfd'ns sfo{qmd ;+rfng gu/]sf] hfgsf/L k|fKt ePsf] . </t>
  </si>
  <si>
    <t>ltgj6} nlIft ;d'xsf nfuL cf=j= )&amp;)÷)&amp;! Sf nfuL ljlgof]lht s'n ah]6 ?= @(&amp;%))))÷–  s'n vr{ /sd ?= @#&amp;(!$(@
                      ljlgof]lht       vr{                 k|ltzt
dlxnf nlIft         *%))))))      ^$#!(&amp;$            &amp;%=^&amp;
afnaflnsf nlIft     *%)))))         %&amp;@%@^@              ^&amp;=#^
cGo ju{              !@&amp;%))))       !!^#$@%^             (!=@%
ljlgof]hgsf] t'ngfdf vr{ k|ltzt &amp;(=(&amp;</t>
  </si>
  <si>
    <t xml:space="preserve">cf=j= )&amp;).)&amp;! ;Dd nfu' gePsf], )&amp;!÷)&amp;@ b]lv dfq Plss[t ;DklQ s/ nfu' gePsf] </t>
  </si>
  <si>
    <t xml:space="preserve">cf=j= )^(÷)&amp;) sf] s'n s/ bftf ;+Vof (@(#!, s'n cfGtl/s cfo ?= ^^@)@@&amp;#.$*
cf=j= )&amp;)÷)&amp;! Sf] s'n s/ bftf ;+Vof (#(!!, s'n cfGtl/s cfo ?= (#%%%!@$÷–
cf=j= )^(÷)&amp;) sf] t'ngfdf cf=j= )&amp;)÷)&amp;! sf] cfo a[l4 k|ltzt $!=#!
Cf=j= )&amp;)÷)&amp;! df s/sf bfo/f a9]sf] If]qx? M– gePsf], s/sf] bfo/f a9]sf]
</t>
  </si>
  <si>
    <t xml:space="preserve">;a} cfof]hgf tyf sfo{qmd ;+rfng ug]{÷lgdf{0f ug]{ ;+:yf, JolQm - pkef]Qmf / 7]s]bf/_ af6 sfo{ ;DkGg ePsf] hfgsf/L g=kf=df k|fKt eP kl5 ef}lts k"jf{wf/ ;DaGwL cfof]hgfx?sf] k|fljlws d"NofÍg tyf sfo{;DkGg k|ltj]bg k]z eP kl5 dfq of]hgfsf] vr{ /sd e'QmfgL x'g] u/]sf] 5 . 
cf=j= )&amp;)÷)&amp;! df ;DkGg ePsf of]hgfx?sf] s'n ;+Vof M !*) - gofF !^$ / k'/fgf] !^ ;lxt_
;DkGg ePsf of]hgf dWo] tf]lsPsf] ;do leq hfFr kfF; ;DkGg ePsf k"jf{wf/ cfof]hgfsf] ;+Vof M!*) - k'/fgf ljut jif{sf of]hgfsf] ;d]t_
hfFr kfF; km/kmf/s ePsf of]hgfx?sf] k|ltztM !)) k|ltzt .
;a} of]hgfsf] km/kmf/s ug'{ k"j{ gu/kflnsfn] tf]s]sf] sd{rf/L÷;xhstf{sf] pkl:ylt /x]sf] e]nfn] ;fj{hlgs kl/If0f u/]sf]÷u/fPsf] kfO{of] .
hfFr kf; tyf km/kmf/s ;DaGwdf cf=j= )&amp;@÷)&amp;# sf] gu/ kl/ifbsf] ldlt @)&amp;!÷(÷@^ sf] lg=g+= !) af6 cg'df]bg ePsf] kfO{of] . </t>
  </si>
  <si>
    <r>
      <t xml:space="preserve">cf=j= )&amp;)÷)&amp;! sf] aflif{s cfo ljj/0f rfn' cf=j= sf] &gt;fj0f d;fGt leq 
;fj{hlgs u/]sf] 5 . ;fj{hlgs u/]sf] ldlt M @)&amp;!÷$÷!) 
dfWod M ;"rgf kf6L @)&amp;!÷$÷!) df 6fF; u/]sf] 
j]j;fO{6df M @)&amp;!÷$÷!) df /fv]sf] 
cf=j= )&amp;!÷)&amp;@ sf] /fhZj b/sf] ljj/0f @)&amp;)÷(÷#) df ;fj{hlgs u/]sf] 5 . 
dfWod M :yfgLo klqsf-b}lgs c+s'z c+s #!!_, ;"rgf kf6L{ / j]j;fO{6
;"rgf kf6L{df @)&amp;).)(.#) df 6fF; u/]sf] 5 . 
j]j;fO{6df cknf]8 u/]sf]  ldlt @)&amp;).!).)!, ;do %M!&amp;M)@
j]e;fO6 M </t>
    </r>
    <r>
      <rPr>
        <sz val="10"/>
        <color indexed="8"/>
        <rFont val="Times New Roman"/>
        <family val="1"/>
      </rPr>
      <t>www.birgunjsmc.gov.np</t>
    </r>
    <r>
      <rPr>
        <sz val="11"/>
        <color indexed="8"/>
        <rFont val="Preeti"/>
      </rPr>
      <t xml:space="preserve">
pk/f]Qm cfwf/df g+= ( ;'rssf] ;t{ k'/f ePsf] 5 . 
 </t>
    </r>
  </si>
  <si>
    <r>
      <t xml:space="preserve">jL/u+h pk–dxfgu/kflnsfsf] k|yd rf}dfl;s k|ult k|ltj]bg k7fPsf] ldlt @)&amp;)÷*÷&amp; r=g+= $$(!
jL/u+h pk–dxfgu/kflnsfsf] cf=j= )&amp;)÷)&amp;! sf] bf]&gt;f] rf}dfl;s k|ltj]bg k7fPsf] ldlt @)&amp;)÷!@÷% r=g+= *(*) 
jL/u+h pk–dxfgu/kflnsfsf] t]&gt;f] rf}dfl;s k|ult k|ltj]bg k7fPsf] ldlt @)&amp;!÷$÷!! r=g+= )% -of]hgf zfvf_
jL/u+h pk–dxfgu/kflnsfsf] aflif{s k|ult k|ltj]bg k7fPsf] ldlt @)&amp;!÷$÷!! r=g+= )% -of]hgf zfvf_
k|ult k|ltj]bg k7fPsf] dfWod M pk/f]Qm rf}dfl;s k|ult k|ltj]bgx? x'nfs Pj+ sd{rf/L dfkm{t\ k7fO{Psf] b]lvPsf] . 
</t>
    </r>
    <r>
      <rPr>
        <sz val="11"/>
        <color indexed="8"/>
        <rFont val="Times New Roman"/>
        <family val="1"/>
      </rPr>
      <t xml:space="preserve">WBRS </t>
    </r>
    <r>
      <rPr>
        <sz val="11"/>
        <color indexed="8"/>
        <rFont val="Preeti"/>
      </rPr>
      <t xml:space="preserve">df k7fpg] gul/Psf]
pk/f]Qm cfwf/df g+= # ;"rssf] zt{ k'/f ePsf] 5 . </t>
    </r>
  </si>
  <si>
    <r>
      <t xml:space="preserve">;a} j8fdf dfu{ bz{g k7fPsf] ldlt @)&amp;).*.!$ r=g+++=$&amp;&amp;$ . </t>
    </r>
    <r>
      <rPr>
        <b/>
        <sz val="9"/>
        <rFont val="Preeti"/>
      </rPr>
      <t xml:space="preserve">j8f e]nf ;DaGwdf ofqf b}lgs 86sd dfkm{t ldlt @)&amp;).*.@) df ;fj{hlts ;'rgf hf/l ul/sf] kfOof] . lj/u+~h gkfdf /x]sf] j8f e]nf lg0f{o k'l:tsf cg';f/ </t>
    </r>
    <r>
      <rPr>
        <sz val="9"/>
        <rFont val="Preeti"/>
      </rPr>
      <t xml:space="preserve">gu/kflnsf !( j6f j8fdf ldlt @)&amp;).*.@@ df ePsf] j8f e]nfsf] pkl:ylt tyf l;kmfl/z ePsf of]hgf lgDg cg';f/ ePsf] kfOof] .  
j8f g+=      pkl:ylt          j8f g+=       pkl:ytL  
!             &amp;(                !!            @!                      
@             #@                 !@            !*                                    #             *%                !#            @%                                       $            !(                  !$           !(
%             !)                  !%            !(              
^             @*                  !^            %$              
&amp;             @!                  !&amp;            !&amp;              
*             !$                  !*            @#              
(             #!                  !(            $#              
!)            %)             
cf=j= @)&amp;!.)&amp;@ sf] sfo{s|d tyf ah]6 kfl/t ePsf] gu/ kl/ifbsf] a}7s ldlt @)&amp;!.(.@( :jLs[t cfof]hgf ;+Vof @)#-g=kf=sf @)! tyf l6=l8 Pkm= tyf P-l8=jL=sf !÷! u/L @ ;lxt _j8faf6 l;kmfl/; ePsf of]hgf ;+Vof $*^ dWo] gu/ kl/ifbaf6 @)! of]hgf :jLs[t ePsf 5g . 
:jLs[t aflif{s sfo{s|d ldlt @)&amp;).(.#) hg;[li6 ;d]t :yfgLo klqsf dfkm{t ;fj{hlgs ul/Psf] 5 . </t>
    </r>
  </si>
  <si>
    <r>
      <t xml:space="preserve">]/fhZj k/fdz{ ;ldltsf] a}7s ldlt @)&amp;)÷(÷@@, @)&amp;)÷(÷@$, @)&amp;)÷(÷@^ / @)&amp;)÷(÷@&amp; df a;]sf] 5 
</t>
    </r>
    <r>
      <rPr>
        <u/>
        <sz val="11.5"/>
        <color indexed="8"/>
        <rFont val="Preeti"/>
      </rPr>
      <t>lg0f{o</t>
    </r>
    <r>
      <rPr>
        <sz val="11.5"/>
        <color indexed="8"/>
        <rFont val="Preeti"/>
      </rPr>
      <t xml:space="preserve">
/fhZj ;Defjotf cWoog ug]{ &gt;L PsfpG6LlAn6L O{lG;Pl6e k|f=ln åf/f k]z ePsf]  /fhZj ;Defjotf cWoog
k|ltj]bgdf pNn]lvt ;'emfj / 5'6g uPsf ljifo j:t'nfO{ ;d]t k|ltj]bgdf ;dfj]z u/L k]z ePsf] k|ltj]bg 
k|lqmofut ?kdf lg0f{o sfof{Gjogsf nfuL pk–dxfgu/kflnsfdf l;kmfl/; ug]{ lg0f{o .
/fhZj ;DefJotf cWoog ePsf] 5 . cWoog ug]{ lj1 / cWoog 6f]nLsf sfo{bn ;b:ox?df z]if /fh Gof}kfg]
/ dgf]h zdf{ x'g'x'G5 . pQm 6f]nLaf6 ldlt @)&amp;)÷(÷@# df cWoog k|ltj]bg k|fKt ePsf] 5 . cWoogn] ;d]6]sf] cjlw cf=j= )&amp;!÷)&amp;@ b]lv @)&amp;^÷)&amp;&amp; ;Dd % jif{sf] ePsf] . If]qx?df 3/ hUuf s/, Plss[t ;DklQ s/, Joj;fo s/, cGo s/x? h:t} 3/ axfn s/, lj6f}/L s/, dgf]/+hg s/, lj1fkg s/, ljleGg z'Ns x? h:t} M ejg lgdf{0f O{hfht z'Ns, l;kmfl/; b:t'/, kfls{Ë z'Ns, ef8f tyf cGo cfo .
cWoog k|ltj]bgdf pNn]lvt sfo{ of]hgfx?df M ;dGjo tyf ;+u7g ljsf; tkm{ ljleGg sfo{of]hgf, cfo 8f6fa]; :yfkgf tyf ;+rfng, s/ tyf z'Ns c;'nL k|0ffnLdf ;'wf/, ;DklQ kl/rfng, cfosf gofF &gt;f]tsf] klxrfg tyf kl/rfng, ;fj{hlgs lglh ;fem]bf/L . 
/fhZj ;DefJotf cWoog k|ltj]bg ldlt @)&amp;)÷(÷@( df gu/ kl/ifbaf6 :jls[t ePsf] 5 . rfn' cf=j= )&amp;!÷)&amp;@ sf] /fhZj k|If]k0f </t>
    </r>
    <r>
      <rPr>
        <b/>
        <sz val="11.5"/>
        <color indexed="8"/>
        <rFont val="Preeti"/>
      </rPr>
      <t>/fhZj ;Defjotf cWoogsf cfwf/df ePsf] 5 .</t>
    </r>
    <r>
      <rPr>
        <sz val="11.5"/>
        <color indexed="8"/>
        <rFont val="Preeti"/>
      </rPr>
      <t xml:space="preserve"> ;Defjotf cWoogdf pNn]lvt /sd ?= </t>
    </r>
    <r>
      <rPr>
        <b/>
        <sz val="11.5"/>
        <color indexed="8"/>
        <rFont val="Preeti"/>
      </rPr>
      <t>#@%$(*!)@.@),</t>
    </r>
    <r>
      <rPr>
        <sz val="11.5"/>
        <color indexed="8"/>
        <rFont val="Preeti"/>
      </rPr>
      <t xml:space="preserve">, k|If]k0f u/]sf] /sd ?= </t>
    </r>
    <r>
      <rPr>
        <b/>
        <sz val="11.5"/>
        <color indexed="8"/>
        <rFont val="Preeti"/>
      </rPr>
      <t>#@%$(*!)@.@)</t>
    </r>
    <r>
      <rPr>
        <sz val="11.5"/>
        <color indexed="8"/>
        <rFont val="Preeti"/>
      </rPr>
      <t>,rfn' cf=j= )&amp;!÷)&amp;@ sf] ah]6 th'{df ;fdfGotof /fhZj k|If]k0fsf] cfwf/df ePsf] 5 . k|If]lkt /sd ?=</t>
    </r>
    <r>
      <rPr>
        <b/>
        <sz val="11.5"/>
        <color indexed="8"/>
        <rFont val="Preeti"/>
      </rPr>
      <t xml:space="preserve"> #@%$(*!)@.@) </t>
    </r>
    <r>
      <rPr>
        <sz val="11.5"/>
        <color indexed="8"/>
        <rFont val="Preeti"/>
      </rPr>
      <t xml:space="preserve">ah]6df /fhZjaf6 ?= @*&amp;(^@))).– -**=$^Ü_ Joxf]/]sf] 5 .  </t>
    </r>
  </si>
  <si>
    <r>
      <t xml:space="preserve">;fj{hlgs gLlh If]q k|jw{g ;ldlt u7g eO{ lqmoflzn /x]sf] / ;f]sf] a}7s ldlt @)&amp;)÷!!÷$, @)&amp;!÷!÷!@ / @)&amp;!÷#÷@# df a;]sf] 5 . 
;f=lg=;f= sf] l;4fGt adf]lhd gu/kflnsfn] lghL ;fem]bf/L u/]sf] 5 . 
Nfe nfut / hf]lug]sf] lx;fan] ;fem]bf/L ;/;kmfO{sf] If]qdf k|To]s aif{ @% k|ltzt gu/kflnsfsf] hgzlQmnfO{ s6f}tL ub}{ % jif{df gu/kflnsfn] v6fpg] hgzlQm z'Go agfpg] lg0f{o ePsf] 5 . 
gu/ ;ef kl/;/sf] Joj;foLs ;+rfng ;DaGwdf % jif{sf] nfuL ;Demf}tf eO{ gu/kflnsfn] ;+rfng ubf{ k|fKt /fhZj eGbf clwstd /fhZj k|fKt x'g] ;f] gu/ ;ef /]vb]vsf] nfuL gu/kflnsfn] sd{rf/L v6fpg' gkg]{ eO{ cfly{s ef/ sd kg]{, dd{t ;Def/ vr{ ;d]t hf]lug] tyf ;+/If0f tyf ;Djw{g ug]{ bfloTj ;d]t 36\g] x'Fbf nfe nfut hf]lvdsf] lx;fan] ;fem]bf/L u/]sf] pko'Qm b]lvG5 . 
;Demf}tfsf] a'+bfx? != j8fx?sf] ;/;kmfO{ ;DaGwdf M–
!= gu/kflnsfn] tf]lsPsf] :yfgx?df bf]&gt;f] kIfn] ;/;kmfO{ Joj:yf ;+rfng ug]{, :jR5 jftfj/0f sfod /fVg] / kmf]xf]/nfO{ &gt;f]tdf k|of]u ug]{ sfo{nfO{ k|fylstf lbg] . 
gu/ ;ef Joj;foLs ;+rfng ;DaGwdf M–
;fem]bf/L Joj;foLn] gu/ ;ef kl/;/sf] ef}lts k"jf{wf/ oyfcj:yfdf /fvL sfo{qmd cjlw k'/f ePkl5 gu/kflnsfnfO{ a'emfpg], gu/ ;ef kl/;/sf] jif{sf] Ps k6s /+ufpg] sfd ug]{ , ;fem]bf/L Joj;foLn] ;Demf}tf cg';f/ gu/kflnsfnfO{ a'emfpg' kg]{ s/ ;DaGwdf a'emfpg], kl/;/df ;f=lg=;f= sfo{qmdsf] af]8{ /fvL ;+rfng ug]{, 
;fem]bf/L ul/Psf] ;+:yf M– kmf]xf]/ d}nf Joj:yfkg ;DaGwdf cSsf g]kfn, o'jf ;/f]sf/ ;dfh, g]kfn lSng P08 lu|; l;6L, ln8\;, u|fld0f ;dfh ljsf; s]Gb|, /fw]dfO{ ljsf; ;d'bfoL ;+:yf,  ;Demf}tf ePsf] ldlt @)&amp;!÷$÷!# cjlw % jif{ . 
gu/ ;ef ;+rfng ;DaGwdf M – </t>
    </r>
    <r>
      <rPr>
        <b/>
        <sz val="12"/>
        <color indexed="8"/>
        <rFont val="Preeti"/>
      </rPr>
      <t>;fem]bf/L Joj;foL</t>
    </r>
    <r>
      <rPr>
        <sz val="12"/>
        <color indexed="8"/>
        <rFont val="Preeti"/>
      </rPr>
      <t xml:space="preserve">  k|ltdf ;fx snjf/ /fx'n 6«]8;{ jL=p=d=g=kf –!# 
;demf}tf ePsf] ldlt M @)^(÷!!÷(, cjlw M % jif{, ;Demf}tf /sd ?= !&amp;,%%,)))÷–
aflif{s ?= #,%!,)))÷– sf] lx;fan] a'emfpg' kg]{ . 
;fem]bf/Laf6 cf=j= )&amp;)÷)&amp;! df -?= #,)#,)))÷– gu/kflnsfn] ;+rfng ubf{ aflif{s ?= $*,)))÷– cfDbfgL x'g] u/]sf] lyof] _ cfo a[l4 ePsf] 5 . 
gu/kflnsfsf] bfloTj ;/;kmfO{ Joj:yfkg If]qdf @% k|ltzt hgzlQm s6f}tL x'g] eO{ bfloTj 36]sf] 5 . gu/ ;ef ;+rfngsf] nfuL sd{rf/L ;+rfng , dd{t ;Def/ vr{ sfo{df bfloTj 36]sf] , ;+/If0f tyf ;Daw{g ug]{ sfo{df ;d]t bfloTj 36]sf] 5 . </t>
    </r>
    <r>
      <rPr>
        <b/>
        <sz val="12"/>
        <color indexed="8"/>
        <rFont val="Preeti"/>
      </rPr>
      <t xml:space="preserve">pNn]lvt sfo{x? 7]Ssfaf6 geO{ ;f=lg=;f=sf] l;4fGt adf]lhd g} ;Demf}tf eO{ sfo{ ePsf] 5 . k|df0fsf] xsdf lj/u+h g=kf=sf] ljleGg j8fx?df ;f=lg=;f=sf] cjwf/0ffdf km]fxf]/d}nf Joj:yfkg u/L ;/;kmfO{ Joj:yf ;+rfng ug{] k|of]hgsf]nflu  k|sflzt ;'rgf cg';f/ ljleGg u}/ ;/sf/L  ;+:yf x? af6 sfo{ u/fpg] elg :yfgLo :jfoQ zf;g lgodfjnL @)%^efu ^ sf] lgod @&amp;# -s_ adf]lhd ul7t ;fj{hlgs lglh If]q ;fe]mbf/L k|a4{g ;ldltsf] ldlt )&amp;!.$.!!df a}7s a;L lg0f{o ePsf] 5 . To:t} pQm gkfn] :yfgLo cfo cfh{gsf] &gt;f]tsf] ?kdf /x]sf] gu/ ;efu[x kl/;/sf] Jofj;flos k|of]hgdf clwstd ?kdf k|of]udf Nofpg ;f=lg=;f=sf] cjwf/0ff cGt{ut b}lgs klqsfdf ;'rgf k|sflzt ul/ k|:tfj k]z ug{ cfXjfg u/] adf]lhd ;af{]Ts[i6 k|:tjfssf] ?kdf lj/u+h g=kf= !# sf /fx'n 6«]n;{ ;u ;Dem}tf ul/ aflif{s ? #,%!,))).– sff b/n] % jif{;Dd ? !&amp;,%%,))).–cfo ;+sng x'g] b]lvG5 . o;/L pk/f]Qm sfo{ ;fem]bf/L af6 u/fpbf gu/kflnsfsf] cfo ;d]t al4 x'g] / gu/ ;efs]f /]vb]v , dd{t ;+ef/ , cGo k|zf;lgs sfo{df bfloTj ;d]t  36]sf] kfOof] . </t>
    </r>
  </si>
  <si>
    <r>
      <t xml:space="preserve">jL/u+h pk–dxfgu/kflnsfsf] vKg] ;fdfgsf] cg'?k lhG;L vftf g+= $&amp; cg';f/sf] clen]v b'?:t /x]sf] kfOof]
jL/u+h pk–dxfgu/kflnsfsf] vr{ eP/ hfg] ;fdfgsf] dn]km  vftf g+= %@ cg';f/ b'?:t /x]sf] kfO{of] .
</t>
    </r>
    <r>
      <rPr>
        <b/>
        <sz val="11"/>
        <color indexed="8"/>
        <rFont val="Preeti"/>
      </rPr>
      <t xml:space="preserve">cf=j=)^(.&amp;) sf]  lhG;L lgl/If0f  ul/ @ dlxgf leq k|ltj]bg lbg tf]lsPsf] sd{rf/Lsf] </t>
    </r>
    <r>
      <rPr>
        <sz val="11"/>
        <color indexed="8"/>
        <rFont val="Preeti"/>
      </rPr>
      <t xml:space="preserve">] gfd lbjfs/0f s[i0f dfgGw/, </t>
    </r>
    <r>
      <rPr>
        <b/>
        <sz val="11"/>
        <color indexed="8"/>
        <rFont val="Preeti"/>
      </rPr>
      <t xml:space="preserve">kqsf] r=g+= !)%^&amp; , @)^(.&amp;) ldlt @)&amp;).!.!&amp; </t>
    </r>
    <r>
      <rPr>
        <sz val="11"/>
        <color indexed="8"/>
        <rFont val="Preeti"/>
      </rPr>
      <t xml:space="preserve">kb M v]ns'b clws[t 
</t>
    </r>
    <r>
      <rPr>
        <b/>
        <sz val="11"/>
        <color indexed="8"/>
        <rFont val="Preeti"/>
      </rPr>
      <t xml:space="preserve"> cf=j=)^(.&amp;)</t>
    </r>
    <r>
      <rPr>
        <sz val="11"/>
        <color indexed="8"/>
        <rFont val="Preeti"/>
      </rPr>
      <t xml:space="preserve"> lhG;L lgl/If0f u/L k|ltj]bg lbPsf] ldlt M @)&amp;)÷#÷@% </t>
    </r>
    <r>
      <rPr>
        <b/>
        <sz val="11"/>
        <color indexed="8"/>
        <rFont val="Preeti"/>
      </rPr>
      <t xml:space="preserve">sf=k|=tf]s cfb]z ldlt @)&amp;).%.!^ </t>
    </r>
    <r>
      <rPr>
        <sz val="11"/>
        <color indexed="8"/>
        <rFont val="Preeti"/>
      </rPr>
      <t xml:space="preserve">b=g+= @#(^
lhG;L lgl/If0f k|ltj]bgdf lgDg s'/fx? pNn]v ePsf] kfO{of] M–
vl/b ePsf ;a} ;fdfgsf] cfDbfgL aflwPsf] sf/0f cfDbfgL gaflwPsf ;fdfgsf] ljj/0f pNn]v gePsf]
dfn;fdfg ;+/If0f / ;Def/ Joj:yfsf] pNn]v ePsf] . dd{t ug'{ kg]{ / lnnfd ug'{ kg]{ ;fdfgsf] ljj/0f pNn]v ePsf] . dd{t ;Def/ ug'{ kg]{ ;fdfgsf] ;+Vof M!@*
dd{t ;Def/ u/]sf ;dfgsf] ;+Vof M @(
dd{t ;Def/df vr{ ePsf] /sd M ? $,^^,*@).#(
lnnfd ug'{ kg]{ ;fdfgsf] ;+Vof M %@, 
lhG;L lgl/If0f cf=j= Joltt ePsf] ! jif{ leq Joltt cf=j=sf] lhG;L lgl/If0f ug{ ;lsg] k|fjwfg ePsf] sf/0f cf=j= )^(÷)&amp;) sf] lhG;L ;fdfgsf] lgl/If0f cf=j= )&amp;)÷)&amp;! sf] cGtdf ePsf] / ;f] cf=j=df )^(÷)&amp;) sf] ;fdfg lnnfd ljqmL gePsf] eg] hfgsf/L k|fKt ePsf] . lhG;L lgl/If0fsf] ldlt / k|ltj]bg k|fKt ldlt x]bf{ ;f]xL Joxf]/f b]lvg cfPsf] . lnnfd ljqmL ug'{ kg]{ ;fdfg lnnfd ljqmL gePsf] sf/0f lnnfd ljqmL jfkt /sd k|fKt gePsf] cf=j=)&amp;!.&amp;@sf] ldlt )&amp;!.^.@@df lnnfd ljam|L ug"{kg{] ;dfgsf] lnnfd k|s[of cuf8L a8fO{;s]sf] kfOPsf]  . cf=j= )&amp;).)&amp;! df lnnfd ljqmL ug'{kg]{ ;fdfg lnnfd ljqmL gePsf] sf/0f lnnfd ljqmL jfktsf] /sd k|fKt gePsf] . 
pk/f]Qm cfwf/df g+= &amp; ;"rssf] zt{ k'/f ePsf] 5 . </t>
    </r>
  </si>
  <si>
    <r>
      <t xml:space="preserve">ut cf=j= )&amp;)÷)&amp;! sf] oyfy{ cfGtl/s cfo ? =(#%%%!@$÷–
 s/ M – ?= ^%($%&amp;^!.$^
;]jf z'Ns ?= (@#@@*).)%
b:t'/ ? M !&amp;@)#)*@.$(
ef8f ? </t>
    </r>
    <r>
      <rPr>
        <u/>
        <sz val="12"/>
        <color indexed="8"/>
        <rFont val="Preeti"/>
      </rPr>
      <t>=    !!^%)))÷–</t>
    </r>
    <r>
      <rPr>
        <sz val="12"/>
        <color indexed="8"/>
        <rFont val="Preeti"/>
      </rPr>
      <t xml:space="preserve">
       ?=  (#%%%!@$÷–
pQm oyfy{ cfosf] lgodfg';f/ @% k|ltztn] x'g cfpg] k|zf;lgs vr{ ;Ldf ?= @##**&amp;*!÷– ut cf=j= )&amp;)÷)&amp;! sf] </t>
    </r>
    <r>
      <rPr>
        <b/>
        <sz val="12"/>
        <color indexed="8"/>
        <rFont val="Preeti"/>
      </rPr>
      <t>s'n k|zf;lgs vr{ ?= %^@$@@#%.%&amp; -^)=!! k|ltzt_</t>
    </r>
    <r>
      <rPr>
        <sz val="12"/>
        <color indexed="8"/>
        <rFont val="Preeti"/>
      </rPr>
      <t xml:space="preserve">
pk/f]Qm cg';f/ k|zf;lgs vr{sf] ;Ldfsf] kfngf ePsf] 5}g . cyf{t l;df eGbf #%=!!Ü al9 vr{ ePsf] 5  .
</t>
    </r>
    <r>
      <rPr>
        <b/>
        <sz val="12"/>
        <color indexed="8"/>
        <rFont val="Preeti"/>
      </rPr>
      <t>s'n k|zf;lgs vr{ Joxf]l/Psf] &gt;f]t – cfGtl/s cfo /sdaf6 dfq ?%^@$@@#%.%&amp;</t>
    </r>
    <r>
      <rPr>
        <sz val="12"/>
        <color indexed="8"/>
        <rFont val="Preeti"/>
      </rPr>
      <t xml:space="preserve">
cfGtl/s cfoaf6 k|zf;lgs sfo{df ?= %^@$@@#%.%&amp; vr{ ePsf] 5 . </t>
    </r>
    <r>
      <rPr>
        <b/>
        <sz val="12"/>
        <color indexed="8"/>
        <rFont val="Preeti"/>
      </rPr>
      <t>cGoaf6 vr{ ePsf] 5}g cGo &gt;f]taf6 vr{ ePsf] 5}g  s'n k|zf;lgs vr{ ?= %^@$@@#%.%&amp; -^)=!! k|ltzt_ ;Dk'0f{ cfGtl/s cfoaf6 Joxf]l/Psf] 5 .</t>
    </r>
  </si>
  <si>
    <t xml:space="preserve">:yfgLo lgsfo &gt;f]t kl/rfng sfo{ljlw adf]lhd cg'udg tyf ;'kl/j]If0f ;ldlt u7g u/]sf] kfO{Pg . </t>
  </si>
  <si>
    <r>
      <t xml:space="preserve">36gf btf{ x/]sf j8fdf g} x'g] Joj:yf ePsf]n] 36gfbtf{ /lhi6/ $ j6f 36gf btf{ /lhi6/ j8fdf g} /xg] u/]sf] / ;DaGw lj5]b /lhi6/ g=kf= g} /xg] Joj:yf ePsf] . ;a} j8faf6 k|fKt $ j6f 36gfbtf{sf] dfl;s ljj/0f g=kf= sfof{nodf k|fKt ePkl5 ;DaGw lj5]bsf] 36gf btf{ ;d]tsf] hf]8L % j6f 36gfbtf{sf] ljj/0f lh=lj=;=df k7fpg] ul/Psf] . ;a} j8fdf /x]sf $–$ j6f 36gfbtf{ /lhi6/ b'?:t /x]sf] a'lemof] . 
</t>
    </r>
    <r>
      <rPr>
        <b/>
        <sz val="12"/>
        <rFont val="Preeti"/>
      </rPr>
      <t xml:space="preserve">36gf btf{ ;"rgf kmf/fdx? ;]jfu|fxLnfO{ lgz'Ns ?kdf pknAw u/fpg] Joj:yf ldnfO{Psf] . </t>
    </r>
    <r>
      <rPr>
        <sz val="12"/>
        <rFont val="Preeti"/>
      </rPr>
      <t xml:space="preserve">
@)&amp;)sf] JolQmut 36gf btf{sf] aflif{s k|ltj]bg lh=lj=;=df k7fPsf] ldlt M @)&amp;!÷!÷%, r=g+= !)@&amp;! sf] kqaf6 dfWod kq, a'em]sf] ekf{O . lh=lj=;=df k7fPsf] / sfof{nosf] /]s8{ cg';f/ @)&amp;) ;fnsf] 36gf btf{ ;d'xut ;+Vof o; k|sf/ 5 . 
!= hGd btf{– %(^%. @= d[To' btf{ $$^. #= a;fO{ ;/fO{ -s_ cfPsf] – %!# uPsf] $*% 
$= ljjfx btf{ –(&amp;# -%_ ;DaGw ljR5]b– 5}g 
s'n 36gf btf{ ;+Vof M *#*@
@)&amp;) ;fnsf] JolQmut 36gf btf{sf] aflif{s k|ltj]bg k|sflzt u/L ;fj{hlgs u/]sf] kfO{Pg . 
j]j;fO{6 dfkm{t\ ;fj{hlgs ul/Psf] elgPsf] t/ ldlt k|fKt x'g g;s]sf] sf/0f 36\gf btf{ ;fj{hlgs ePsf] eGg g;lsPsf] .</t>
    </r>
  </si>
  <si>
    <r>
      <t xml:space="preserve">cf=j= )&amp;)÷)&amp;! df ;f=;'= eQf kfpg]sf] ljj/0f j]j;fO{6df k|sflzt u/]sf] egL sDKo"6/ clws[taf6 hjfkm k|fKt ePsf] t/ s'g ldltdf /flvof] xfn j]j;fO{6 cWofjlws ePsf]n] ldlt olsg ug{ g;lsPsf]
cf=j= )&amp;)÷)&amp;! df ;fdflhs ;'/Iff eQf kfpg]sf] ;d'xut nut s§f ljj/0f o; k|sf/ 5
h]i6 gful/s    M !&amp;$, h]i6 gful/s cGo M *)(, ljwjf M !*@&amp;, k"0f{ c;St M%^, cf+lzs c;St M &amp;$
hDdf nut s§f M @&amp;$)
eQf jf j[lQ kfO{ /x]sf nlIft JolQmx? dWo] d[To' ePsf jf a;fO{ ;/L uPsf JolQmx?sf] lgoldt nut s§f ug]{ ul/Psf]
cf=j= )&amp;)÷)&amp;! df eQf j[lQ k|fKt ug]{ JolQmx?sf] ;d'xut ;+Vof o; k|sf/ 5 M
h]i6 gful/s blnt M @)!, cGo h]i7 gful/s M ($), hDdf h]i7 gful/s M !!$!, nf]kf]Gd'v cflbjf;L hghftL– 5}g 
Psn dlxnf –, ljwjf @))( , k"0f{ c;St ^$, cf+l;s c;St M@$, blnt afnaflnsf M !(*  
eQf ;'ljwf kfpg] s'n ;+Vof M #$$^, 
cf=j= )&amp;!÷)&amp;@ df eQf j[lQ k|fKt ug]{ gful/sx?sf] ljj/0f lhlj;df k7fPsf] ldlt M @)&amp;)÷!)÷!), r=g+= &amp;)^^, </t>
    </r>
    <r>
      <rPr>
        <b/>
        <sz val="12"/>
        <color indexed="8"/>
        <rFont val="Preeti"/>
      </rPr>
      <t xml:space="preserve">;fdflhs ;'/Iff eQf gu/kflnsfsf] k|fKt /]s8{ cg';f/ a}s+dfkm{t g} ljt/0f x'g] u/]sf] kfOof] . ;f] cg'';f/ ;fdflhs ;'/Iff eQf afkt lhlj;af6 lgsf;f /sd ? !,&amp;*,!&amp;,^))÷– dWo] ?= vr{ ePsf] /sd ? !,%@,!^,^)).– ,  afFsL /sd @^,)!,)))÷– lk|mh ePsf] / ;f] ljj/0f  lh=lj=;=/ gkfnfO{ hfgsf/L u/fPsf] kfOPsf] . ;f]xL Joxf]/f gkfsf] r=g+=%(*!, ldlt )&amp;).(.!&amp;sf] kq4f/f lh=lj=;=nfO{ hfgsf/Lsf] nflu k7fPsf] b]lvPsf] . </t>
    </r>
  </si>
  <si>
    <t>@*</t>
  </si>
  <si>
    <t xml:space="preserve">ldlt @)^*.(.@* df a;]sf] !^ cf}+ gu/kl/ifbsf] a}7ssf] lg0f{o g+= ^ n] sfof{nosf] sfdnfO{ k|efjsf/L tj/n] ;~rfng ug{ ejg lgdf{0f ;DaGwL dfkb08 -;+zf]wg ;lxt_ @)^* / ejg lgdf{0f tyf gS;fkf; sfo{ljlw @)^* -;+zf]wg ;lxt_ ;+zf]wg u/L sfof{Gjogdf NofPsf] . h; cg';f/ ejg lgdf{0f cg'dltsf nflu :6Sr/n l8hfOg ;lxtsf] bvf{:t lng] u/]sf] :jLs[t gS;f / /fli6«o ejg lgdf{0f ;+lxtf cg';f/ eP gePsf] ;DaGwdf :ynut lg/LIf0f u/L k|fljlws k|ltj]bg lng] u/]sf] . clgoldt ug{] pk/ sf/jfxL ug{] Joj:yf ;d]t ePsf] . </t>
  </si>
  <si>
    <t>gu/ kl/ifbsf] lg0f{o,  ejg lgdf{0f ;DaGwL dfkb08 tyf sfo{ljlw @)^* .</t>
  </si>
  <si>
    <r>
      <t>cfly{s jif{ )&amp;!.&amp;@ sf nflu :jLs[t s'n k"lhut ah]6  /sd ?= @(,!!,((,%)).)) dWo] lgodfg';f/ s6fpg' kg]{ /sd s6fO{ ltgj6f nlIft ju{sf ;d"xnfO{ s"n jflif{s jh]6 ?=@,(&amp;,%),))) 5'6ofO{osf] . dlxnf nlIft  sfo{qmd ;+Vof –#(  sf nflu ljlgof]lht ah]6 ?= *%,)),))).)) -@*=%&amp;Ü_, afnaflnsf nlIft sfo{qmd ;+Vof  $( sf  nflu ?= *%,)),))).)) -@*=%&amp;Ü_ / cfly{s ;fdflhs ?kdf lk5l8Psf ju{sf nflu sfo{qmd ;+Vof – #&amp; sf  nflu ?=!,@&amp;,%),))).)) -$@=*%Ü_ /x]sf]  . s'n k"lhut ah]6  /sd ?= @(,!!,((,%)).)) dWo] lgodfg';f/ s6fpg' kg]{</t>
    </r>
    <r>
      <rPr>
        <sz val="12.5"/>
        <rFont val="Times New Roman"/>
        <family val="1"/>
      </rPr>
      <t xml:space="preserve"> </t>
    </r>
    <r>
      <rPr>
        <sz val="11"/>
        <rFont val="Times New Roman"/>
        <family val="1"/>
      </rPr>
      <t>Matching Fund,Contengency</t>
    </r>
    <r>
      <rPr>
        <sz val="12.5"/>
        <rFont val="Preeti"/>
      </rPr>
      <t xml:space="preserve"> / cGo /sd ;d]t  s6fO{ ltgj6f nlIft ju{sf ;d"xnfO{  ?=@,(&amp;,%),))) 5'6ofO{Psf] b]lvG5 . </t>
    </r>
  </si>
  <si>
    <t xml:space="preserve"> )&amp;).&amp;!sf] jh]6 / sfo{qmd ljj/0f  .</t>
  </si>
  <si>
    <r>
      <t xml:space="preserve">;"rgf tyf clen]v Pj+ dfgj ;+zfwg zfvfn] clen]v tyf ;"rgf s]Gb|sf] ?kdf sfd u/]sf] 5 .
</t>
    </r>
    <r>
      <rPr>
        <sz val="12.5"/>
        <rFont val="Arabic Transparent"/>
        <charset val="178"/>
      </rPr>
      <t>website www.brigunjsmc.gov.np</t>
    </r>
    <r>
      <rPr>
        <sz val="12.5"/>
        <rFont val="Preeti"/>
      </rPr>
      <t xml:space="preserve"> :yfkgf ePsf], h;df /fh:jsf b/x? pkdxfgu/sf] gLlt tyf sfo{qmd, jflif{s k|ult ;ldIff uf]i7Lsf] ljj/0f, gful/s j8fkq tyf cGo ;"rgfx? </t>
    </r>
    <r>
      <rPr>
        <sz val="12.5"/>
        <rFont val="Arabic Transparent"/>
        <charset val="178"/>
      </rPr>
      <t>website</t>
    </r>
    <r>
      <rPr>
        <sz val="12.5"/>
        <rFont val="Preeti"/>
      </rPr>
      <t xml:space="preserve"> dfk{mt k|sflzt ul/Psf] 5 .
;"rgf clwsf/Lsf] ?kdf gf=;'= k|]d s'df/ sfsL{nfO{ r=g++ ()*.)%(.^) sf] )%(.^.* sf] kqjf6 ;"rgf clwsf/L tf]ls sfd nufOPsf] .
k|]d s'df/ sfsL{nfO{ ;Dks{ JolQmsf] ?kdf klg tf]lsPsf] kfOG5 .
)&amp;).&amp;! sf] k|To]s dlxgfsf] cfo Joo ljj/0f dlxgf ;dfKt ePsf] &amp; lbgleq ;"rgf zfvfnfO{ k7fOPsf] / ToxfF zfvfaf6 ;fj{hlgs x'g] u/]sf] 5 .
tf]lsPsf] z"Ns lt/L g=kf= af6 ;"rgf dfUg cfpg]nfO{ ;"rgf pknJw u/fpg] ul/Psf] . h:t}M )&amp;!.#.#) df jL/uGh pk=d=g=kf= @ sf z]if hn;f]bLgn] :jLldË k'n tyf x]Ny Snjsf] ;Dem}ftf kqsf] gSsnx? ;"rgf xs ;DjGwL P]g cg';f/ pknJw u/ffPsf] .
</t>
    </r>
    <r>
      <rPr>
        <sz val="12.5"/>
        <rFont val="Arabic Transparent"/>
        <charset val="178"/>
      </rPr>
      <t xml:space="preserve">GIS </t>
    </r>
    <r>
      <rPr>
        <sz val="12.5"/>
        <rFont val="Preeti"/>
      </rPr>
      <t>cGtu{t</t>
    </r>
    <r>
      <rPr>
        <sz val="12.5"/>
        <rFont val="Arabic Transparent"/>
        <charset val="178"/>
      </rPr>
      <t xml:space="preserve"> City Map, Themtic Map</t>
    </r>
    <r>
      <rPr>
        <sz val="12.5"/>
        <rFont val="Preeti"/>
      </rPr>
      <t xml:space="preserve"> t}of/ u/L k|of]u ug]{, gS;f kf; ePsf]nfO{ /fv]/ </t>
    </r>
    <r>
      <rPr>
        <sz val="10"/>
        <rFont val="Arabic Transparent"/>
        <charset val="178"/>
      </rPr>
      <t>update</t>
    </r>
    <r>
      <rPr>
        <sz val="12.5"/>
        <rFont val="Preeti"/>
      </rPr>
      <t xml:space="preserve"> ug]{ sfd ePsf], </t>
    </r>
    <r>
      <rPr>
        <sz val="10"/>
        <rFont val="Arabic Transparent"/>
        <charset val="178"/>
      </rPr>
      <t xml:space="preserve">GIS based data </t>
    </r>
    <r>
      <rPr>
        <sz val="12.5"/>
        <rFont val="Preeti"/>
      </rPr>
      <t>sf]</t>
    </r>
    <r>
      <rPr>
        <sz val="10"/>
        <rFont val="Arabic Transparent"/>
        <charset val="178"/>
      </rPr>
      <t xml:space="preserve"> File </t>
    </r>
    <r>
      <rPr>
        <sz val="12.5"/>
        <rFont val="Preeti"/>
      </rPr>
      <t xml:space="preserve">t}of/sf] qmddf /x]sf] .
</t>
    </r>
    <r>
      <rPr>
        <sz val="12.5"/>
        <rFont val="Arabic Transparent"/>
        <charset val="178"/>
      </rPr>
      <t>GIS</t>
    </r>
    <r>
      <rPr>
        <sz val="12.5"/>
        <rFont val="Preeti"/>
      </rPr>
      <t xml:space="preserve"> ldlt @)^*.*.! b]lv k|of]udf NofOPsf] .
;"rgf ;"lrs[t u/L k|sfzg u/]sf] b]lvPg .</t>
    </r>
  </si>
  <si>
    <t xml:space="preserve">cfo Joo ljj/0f ;fj{hlgs u/]sf d'r'Nsfx? . ;"rgf clwsf/L tf]s]sf] kq . </t>
  </si>
  <si>
    <r>
      <t xml:space="preserve">;a} of]hgfsf] vl/b of]hgf @)&amp;! cfiff9df tof/ e} gu/ kl/ifb\sf] ljz]if j}7s ldlt @)&amp;!.#.@% sf] lg=g+= @ -v_ cg';f/ vl/b of]hgf / sfo{tflnsf :jLs[t ePsf] .
c7f/f}+ gu/ kl/ifb\ @)&amp;).(.@( af6 :jLs[t sfo{qmd cg';f/sf] vl/b of]hgf /x]sf] .
of]hgf dGqfnodf k7fPsf] ldlt @)&amp;!.#.#! r=g+== !#&amp;$&amp; jf6 .
of]hgf / sfo{qmdsf] ;+rfng tflnsf g=kf= sf] )&amp;!.#.@% sf] ljz]if kl/ifb\af6 :jLs[t ePsf] .
sfo{ ;+rfng tflnsf klqsf dfk{mt ;fj{hlgs ePsf] b]lvPg .
</t>
    </r>
    <r>
      <rPr>
        <sz val="10"/>
        <rFont val="Arabic Transparent"/>
        <charset val="178"/>
      </rPr>
      <t>ebidding</t>
    </r>
    <r>
      <rPr>
        <sz val="12.5"/>
        <rFont val="Preeti"/>
      </rPr>
      <t xml:space="preserve"> sf] nflu )&amp;).&amp;! df jL/uGh a; 6ld{gn cfof]hgf ! sf] nflu 7]Ssf e} ljB'tLo dfWodaf6 ;d]t ;+sng ul/Psf] .</t>
    </r>
  </si>
  <si>
    <t xml:space="preserve">g=kf= jf]8{sf] lg0f{o k'l:tsf . dGqfnodf k7fPsf] kqsf] sfof{no k|lt . </t>
  </si>
  <si>
    <r>
      <t xml:space="preserve">sfo{ ljj/0f sfof{no ;xof]uL jfx]s cgo ;a} !(* hgf sd{rf/Lx?nfO{ pknJw u/fOPsf] .
h:t} zfvf k|d'vx? ;a} tyf cGonfO{ sfo{ ljj/0f lbPsf] kfOof] . dfl;s j}7s lgDg cg';f/ j;]sf] j}7s k'l:tsfjf6 b]lvG5 .
 </t>
    </r>
    <r>
      <rPr>
        <b/>
        <u/>
        <sz val="12.5"/>
        <rFont val="Preeti"/>
      </rPr>
      <t xml:space="preserve">ldlt </t>
    </r>
    <r>
      <rPr>
        <b/>
        <sz val="12.5"/>
        <rFont val="Preeti"/>
      </rPr>
      <t xml:space="preserve">                  </t>
    </r>
    <r>
      <rPr>
        <b/>
        <u/>
        <sz val="12.5"/>
        <rFont val="Preeti"/>
      </rPr>
      <t>pkl:ylt</t>
    </r>
    <r>
      <rPr>
        <sz val="12.5"/>
        <rFont val="Preeti"/>
      </rPr>
      <t xml:space="preserve">
 @)&amp;).$.#!                    @@
 @)&amp;).%.!&amp;                    !%
 @)&amp;).^.(                     @(
 @)&amp;).&amp;.$                     !%
 @)&amp;).&amp;.@%                    @#
 @)&amp;).(.&amp;                     @)
 @)&amp;).!).!(                   !(
 @)&amp;).!!.@^                    !*
 @)&amp;).!@.!&amp;                    !(
 @)&amp;!.!.@*                     !)
 @)&amp;!.@.#)
 @)&amp;!.#.!&amp;
sfo{/t s"n sd{rf/L ;+Vof %%(, l/Qm %&amp; -)&amp;).(.@( ;Dd_ . sd{rf/Lsf] d"NofÍgsf] nflu ;"rs agfO{ nfu" ul/Psf] b]lvPg . ;"rs cfwf/df d"NofÍg ug]{ ul/Psf] klg b]lvPg . </t>
    </r>
  </si>
  <si>
    <t>sd{rf/L a}7s k'l:tsf . lnlvt sfo{ljj/0fsf kqx?, sd{rf/L d"NofÍg kmf/fd .</t>
  </si>
  <si>
    <r>
      <t xml:space="preserve">sd{rf/L sNof0f sf]ifsf] vftf g+= )!(!))&amp;&amp;@&amp;))@&amp;, ;g/fOh j}Í ln= df ePsf] kl5 )!()))*^) ;L sfod ePsf] .
ut jif{sf] tnj dfg cg';f/ dfl;s kfl/&gt;lds rfn' / k"+hLut ;d]t ?=!,)&amp;,#),%&amp;).@#
bflvnf /sdsf] ljj/0f
    </t>
    </r>
    <r>
      <rPr>
        <b/>
        <u/>
        <sz val="12.5"/>
        <rFont val="Preeti"/>
      </rPr>
      <t>ldlt</t>
    </r>
    <r>
      <rPr>
        <b/>
        <sz val="12.5"/>
        <rFont val="Preeti"/>
      </rPr>
      <t xml:space="preserve">      </t>
    </r>
    <r>
      <rPr>
        <b/>
        <u/>
        <sz val="12.5"/>
        <rFont val="Preeti"/>
      </rPr>
      <t>s'g vftfaf6</t>
    </r>
    <r>
      <rPr>
        <b/>
        <sz val="12.5"/>
        <rFont val="Preeti"/>
      </rPr>
      <t xml:space="preserve">      </t>
    </r>
    <r>
      <rPr>
        <b/>
        <u/>
        <sz val="12.5"/>
        <rFont val="Preeti"/>
      </rPr>
      <t>/sd</t>
    </r>
    <r>
      <rPr>
        <b/>
        <sz val="12.5"/>
        <rFont val="Preeti"/>
      </rPr>
      <t xml:space="preserve">             </t>
    </r>
    <r>
      <rPr>
        <b/>
        <u/>
        <sz val="12.5"/>
        <rFont val="Preeti"/>
      </rPr>
      <t>vftf g+=</t>
    </r>
    <r>
      <rPr>
        <sz val="12.5"/>
        <rFont val="Preeti"/>
      </rPr>
      <t xml:space="preserve">
  @)&amp;).!!.%     rfn' vftf        !),)),))).–     )!(!))&amp;&amp;@&amp;))@&amp;
  @)&amp;).!@.@$   rfn' vftf        @#,)),))).–     )!(!))&amp;&amp;@&amp;))@&amp;
  @)&amp;).!@.@$   k"+hLut vftf     @*,^$,%)).–
  @)&amp;).(.(      k"hLut vftf     %),%%,)().–    )!()))*^) ;L
  @)&amp;).^.&amp;      k'hLut vftf     #@,)),))).–    )!()))*^) ;L
jL/uGh pkdxfgu/kflnsfsf] sd{rf/L sNof0f sf]if ljlgodfjnL @)^&amp; jg]sf] tyf @)^&amp;.!.#! df a;]sf] gu/ kl/ifb\n] :jLs[t u/]sf] / :jLs[t ldltjf6 nfu' x'g] n]lvPsf] .
sd{rf/L sNof0f sf]ifdf ! dlxgfsf] tnj dfg eGbf a9L /sd bflvnf ePsf] b]lvG5 .</t>
    </r>
  </si>
  <si>
    <t>sd{rf/L sNof0f sf]if lgb]{lzsf –@)^* / sd{rf/Lx?sf] k]/f]n</t>
  </si>
  <si>
    <t>ut cf=j= df ;]jf s/f/ lng s'g} kbsf] nflu s'g} lg0f{o ePsf] 5}g .
ut cf=j= df c:yfoL lgo'Qm ePsf] 5}g . 
:yfoL sfo{/tnfO{ cfGtl/s j9'jf dfq ePsf] kbk"lt{ ;ldltsf] j}7sjf6 b]lvG5 .
;+:yfut ;]jf s/f/ glnPsf] b]lvof] . 
;xof]uL sd{rf/Lsf] sfd ;]jf s/f/af6 ePsf] 5}g .</t>
  </si>
  <si>
    <t>gu/ kl/ifbsf] lg0f{o k'l:tsf .            s/f/ ;Demf}tfx?  .</t>
  </si>
  <si>
    <t>cf=j= @)&amp;).&amp;! df :jf:Yo jftfj/0f tyf ;/;kmfO{ gLlt kfl/t ul/Psf] .
pk dxfgu/kflnsfsf] j8f g+= !$, !&amp; / !( df gu/ :jf:Yo s]Gb| ;+rflnt /x]sf] h;df g=kf= sf !! hgf sd{rf/L sfo{/t /x]sf] -c=x]=j=, c=g=ld=, sfof{no ;xof]uL ;d]t_
cf}ifwL tyf c:ktfn vr{df )&amp;).&amp;! df ?=% nfv vr{ ePsf] / )&amp;!.&amp;@ df cg'dflgt Joo !% nfv /x]sf] .
;/;kmfO{ hgr]tgfdf ?= @%,))) vr{ ePsf] .
zf}rfno k|jw{gsf] nflu 3'DtL zf}rfno, 7fpF 7fpFdf zf}rfno / ;Mz'Ns kmf]x/ ;+sng ug]{ sfo{qmd eP klg v'Nnf lbzfd'Qm If]q s'g} j8f 3f]if0ff ePsf] 5}g .
ldlt @)&amp;).^.* df lg/h ls/fgf kfg k;nM
   @)&amp;).^.(     hf]luGb| ls/fgf k;n
   @)&amp;).*.@#    ho dfF b'uf{ ls/fgf :6f];{
   @)&amp;).*.@%    v'Zj' ls/fgf
   @)&amp;!.@.@)    zld k|m]; xfp;
   @)&amp;!.@.@!    d's]z zfsfxf/L
   @)&amp;).^.*     an/fd ls/fgf
   @)&amp;).^.*     hubDjf ls/fgf
k;nx?sf] cg'udg ePsf] . cg'udg ubf{ b]lvPsf sdL sdhf]/Lsf] xsdf s}lkmot v'nfO{  hfgsf/L lbOPsf] / sfo{jfxL :j?k ! k6snfO{ ;r]t u/fOPsf] / dfkb08 cg';f/ k;n ;+rfng ug{ lgb]{lzt ul/Psf] .
kqklqsfdf :jf:Yo ;DjGwL hg]tgf ug]{ u/fpg] sfo{ Pkm Pd= af6 ;d]t k|rf/ k|;f/ ePsf] kfOG5 .</t>
  </si>
  <si>
    <t xml:space="preserve">gu/ ljsf; of]hgf k'l:tsf / jflif{s k|ult k|ltj]bg . Jff]8{ a}7ssf] lg0f{o k'l:tsf . </t>
  </si>
  <si>
    <t xml:space="preserve">cf=j= )&amp;)÷)&amp;! sf] ;j{hlgs ;'lgjfO{ lgDg cg';f/ ldlt / :yfgdf ePsf] kfO{of] M–
      ldlt                 :yfg             pkl:ylt      ;dof]hg ug]{ ;+:yf
!= @)&amp;)÷&amp;÷@!    g=kf=sf] v'Nnf rf}/           *&amp;     Psfpg6flaln6L O{lgl;Pl6e k|f=ln=,sf7
@= @)&amp;)÷!!÷@(           ,,                   @^*    P;=P8=P;= 8]enf]kd]G6 sG;N6]G6 sf7=
#= @)&amp;)÷#÷@(            ,,                   !@$    Psfpg6flaln6L Olgl;Pl6e k|f=ln= sf7=
pQm ;fj{hlgs ;'g'jfO{sf] k|ltj]bg tof/ ePsf] 5 
ldlt @)&amp;)÷&amp;÷@! sf] ;fj{hlgs ;'gjfO{ pk/ ldlt @)&amp;)÷*÷@% sf] af]8{ a}7sdf 
ldlt @)&amp;)÷!!÷@( sf] ;f=;' ;DaGwdf ldlt @)&amp;)÷!@÷!* sf] af]8a}7sdf / ldlt @)&amp;!÷#÷@( sf] ;f=;' ;aGwdf gkf= af]8{ a}7sdf 5nkmn ePsf] kfOPg  . 
pk/f]Qm a}7sx?df lgDg cg';f/sf d'Vo d'Vo lg0f{o ePsf 5g\
!= k|ltj]bgn] JoQm u/]sf ;'emfj qmdzM sfof{Gjog ug]{
@= k|ltj]bgsf] ;'emfj sfof{Gjog ub}{ hfg] / :yfgLo ljsf; dGqfnodf hfgsf/L k7fpg] ;d]t . 
</t>
  </si>
  <si>
    <t>gu/ k|f]kmfO{n cfjlws of]hgf / g=k=lg0f{o</t>
  </si>
  <si>
    <t>jL/u+h gu/kflnsfsf] k|f]kmfO{n tof/ ul/Psf] 5 . 
tof/ ug]{ ;+:yfM Olgl;Pl6e k|f=ln= aa/dxn . tof/ ePsf] k|f]kmfon jL/u+h g=kf=df= ldlt @)&amp;)÷!!÷@ b=g+= !!%*! Df btf{ ePsf] t/ gu/kl/ifbaf6 :jLs[t ePsf] /]s8{ kfO{Pg .
cfjlws gu/ of]hgf tof/ ePsf] 5 . tof/ ug]{ ;+:yf l/A; OlGhlgol/+u sG;N6]G6 k|f=ln=n] ldlt @)^^ ;fndf tof/ u/]sf] 5 . t/ gu/kl/ifbaf6 :jLs[t gePsf] sf/0f ;f] nfu' gePsf] kfOof] . 
gu/ oftfoft u'? of]hgf tof/ ePsf] kfO{Pg .
cfjlws gu/ of]hgf cg';f/ aflif{s of]hgf tof/ ePsf] kfO{of] pbfx/0fsf] nfuL cfjlws of]hgfsf] l;=g+= @) df kz' lrlsT;fno kbd/f]8 b]lv /fd/fhf k'n ;Ddsf] kLr ;8s cf=j= @)^(÷&amp;) cf=j=df hu]8f sf]ifdf /fvL ;DkGg ePsf] . 
cfjlws of]hgfsf] l;=g+= @% v]b' dxtf] wfg'ssf] 3/ b]lv -j8f g+= !$_ 3/ b]lv l;l;{of vf]nf;Dd kSsL gfnf tyf ;8s agfpg] elgPsf]df cf=j= )^*÷)^( df ;DkGg ePsf] b]lvPsf] . pk/f]Qm cfwf/df cfjlws of]hgfdf k/]sf w]/} of]hgf aflif{s of]hgfdf ;d]l6Psf] b]lvG5 . 
cfjlws gu/ of]hgf @)^^ ;fndf tof/ eO{ @)^^÷)^&amp; ;fn b]lv @)&amp;)÷)&amp;! ;fn;Dd % jif{sf] nfuL tof/ ePsf] / rfn' @)&amp;)÷)&amp;! cf=j=nfO{ ;d6]sf] kfO{of]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</si>
</sst>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9" x14ac:knownFonts="1">
    <font>
      <sz val="11"/>
      <color theme="1"/>
      <name val="Calibri"/>
      <family val="2"/>
      <scheme val="minor"/>
    </font>
    <font>
      <b/>
      <sz val="13"/>
      <color indexed="8"/>
      <name val="Preeti"/>
    </font>
    <font>
      <sz val="12"/>
      <color indexed="8"/>
      <name val="Preeti"/>
    </font>
    <font>
      <b/>
      <sz val="11"/>
      <color indexed="8"/>
      <name val="Preeti"/>
    </font>
    <font>
      <sz val="11"/>
      <color indexed="8"/>
      <name val="Preeti"/>
    </font>
    <font>
      <sz val="15"/>
      <color indexed="8"/>
      <name val="Webdings"/>
      <family val="1"/>
      <charset val="2"/>
    </font>
    <font>
      <sz val="11"/>
      <color indexed="8"/>
      <name val="Webdings"/>
      <family val="1"/>
      <charset val="2"/>
    </font>
    <font>
      <sz val="11"/>
      <color indexed="8"/>
      <name val="Times New Roman"/>
      <family val="1"/>
    </font>
    <font>
      <sz val="20"/>
      <color indexed="8"/>
      <name val="Preeti"/>
    </font>
    <font>
      <b/>
      <sz val="11"/>
      <color indexed="8"/>
      <name val="Calibri"/>
      <family val="2"/>
    </font>
    <font>
      <b/>
      <shadow/>
      <sz val="11"/>
      <color indexed="8"/>
      <name val="Preeti"/>
    </font>
    <font>
      <sz val="8"/>
      <name val="Calibri"/>
      <family val="2"/>
    </font>
    <font>
      <b/>
      <sz val="11"/>
      <name val="Preeti"/>
    </font>
    <font>
      <sz val="11"/>
      <name val="FONTASY_ HIMALI_ TT"/>
      <family val="5"/>
    </font>
    <font>
      <b/>
      <sz val="20"/>
      <color indexed="8"/>
      <name val="Preeti"/>
    </font>
    <font>
      <sz val="11"/>
      <name val="Webdings"/>
      <family val="1"/>
      <charset val="2"/>
    </font>
    <font>
      <sz val="11"/>
      <color indexed="8"/>
      <name val="FONTASY_ HIMALI_ TT"/>
      <family val="5"/>
    </font>
    <font>
      <sz val="12"/>
      <color indexed="8"/>
      <name val="Preeti"/>
    </font>
    <font>
      <sz val="8"/>
      <name val="FONTASY_ HIMALI_ TT"/>
      <family val="5"/>
    </font>
    <font>
      <sz val="10"/>
      <name val="Preeti"/>
    </font>
    <font>
      <b/>
      <sz val="13"/>
      <color indexed="8"/>
      <name val="Webdings"/>
      <family val="1"/>
      <charset val="2"/>
    </font>
    <font>
      <sz val="13"/>
      <color indexed="8"/>
      <name val="Preeti"/>
    </font>
    <font>
      <sz val="12.5"/>
      <color indexed="8"/>
      <name val="Preeti"/>
    </font>
    <font>
      <sz val="14"/>
      <color indexed="8"/>
      <name val="Webdings"/>
      <family val="1"/>
      <charset val="2"/>
    </font>
    <font>
      <sz val="14"/>
      <color indexed="8"/>
      <name val="Preeti"/>
    </font>
    <font>
      <sz val="14"/>
      <color indexed="8"/>
      <name val="Fontasy Himali"/>
      <family val="5"/>
    </font>
    <font>
      <sz val="13"/>
      <color indexed="8"/>
      <name val="Bhaktapur"/>
    </font>
    <font>
      <sz val="12.5"/>
      <color indexed="8"/>
      <name val="Bhaktapur"/>
    </font>
    <font>
      <sz val="12.5"/>
      <color indexed="8"/>
      <name val="Cambria"/>
      <family val="1"/>
    </font>
    <font>
      <sz val="10"/>
      <color indexed="8"/>
      <name val="Cambria"/>
      <family val="1"/>
    </font>
    <font>
      <b/>
      <sz val="28"/>
      <name val="FONTASY_ HIMALI_ TT"/>
      <family val="5"/>
    </font>
    <font>
      <sz val="12.5"/>
      <color indexed="10"/>
      <name val="Preeti"/>
    </font>
    <font>
      <sz val="10"/>
      <color indexed="8"/>
      <name val="Times New Roman"/>
      <family val="1"/>
    </font>
    <font>
      <b/>
      <sz val="11"/>
      <name val="Fontasy Himali"/>
      <family val="5"/>
    </font>
    <font>
      <sz val="9.5"/>
      <color indexed="8"/>
      <name val="Cambria"/>
      <family val="1"/>
    </font>
    <font>
      <sz val="9.5"/>
      <color indexed="8"/>
      <name val="Preeti"/>
    </font>
    <font>
      <sz val="9"/>
      <color indexed="8"/>
      <name val="Cambria"/>
      <family val="1"/>
    </font>
    <font>
      <b/>
      <sz val="12"/>
      <color indexed="8"/>
      <name val="Preeti"/>
    </font>
    <font>
      <b/>
      <sz val="28"/>
      <name val="Preeti"/>
    </font>
    <font>
      <sz val="19"/>
      <color indexed="8"/>
      <name val="Preeti"/>
    </font>
    <font>
      <b/>
      <sz val="14"/>
      <color indexed="8"/>
      <name val="Preeti"/>
    </font>
    <font>
      <b/>
      <sz val="12"/>
      <name val="Preeti"/>
    </font>
    <font>
      <sz val="12"/>
      <name val="Preeti"/>
    </font>
    <font>
      <sz val="12"/>
      <name val="Fontasy Himali"/>
      <family val="5"/>
    </font>
    <font>
      <sz val="11"/>
      <name val="Fontasy Himali"/>
      <family val="5"/>
    </font>
    <font>
      <sz val="10"/>
      <name val="Fontasy Himali"/>
      <family val="5"/>
    </font>
    <font>
      <b/>
      <sz val="14"/>
      <name val="Preeti"/>
    </font>
    <font>
      <sz val="14"/>
      <name val="Fontasy Himali"/>
      <family val="5"/>
    </font>
    <font>
      <sz val="14"/>
      <name val="Preeti"/>
    </font>
    <font>
      <b/>
      <sz val="14.5"/>
      <name val="Preeti"/>
    </font>
    <font>
      <b/>
      <sz val="16"/>
      <name val="Preeti"/>
    </font>
    <font>
      <b/>
      <sz val="18"/>
      <name val="Preeti"/>
    </font>
    <font>
      <sz val="18"/>
      <color indexed="8"/>
      <name val="Preeti"/>
    </font>
    <font>
      <sz val="8"/>
      <name val="Fontasy Himali"/>
      <family val="5"/>
    </font>
    <font>
      <b/>
      <sz val="12"/>
      <name val="FONTASY_ HIMALI_ TT"/>
      <family val="5"/>
    </font>
    <font>
      <b/>
      <sz val="12"/>
      <name val="Fontasy Himali"/>
      <family val="5"/>
    </font>
    <font>
      <b/>
      <sz val="8"/>
      <name val="Webdings"/>
      <family val="1"/>
      <charset val="2"/>
    </font>
    <font>
      <sz val="9"/>
      <color indexed="8"/>
      <name val="FONTASY_ HIMALI_ TT"/>
      <family val="5"/>
    </font>
    <font>
      <sz val="8"/>
      <color indexed="8"/>
      <name val="FONTASY_ HIMALI_ TT"/>
      <family val="5"/>
    </font>
    <font>
      <sz val="18"/>
      <color indexed="8"/>
      <name val="FONTASY_ HIMALI_ TT"/>
      <family val="5"/>
    </font>
    <font>
      <sz val="10"/>
      <color indexed="8"/>
      <name val="Fontasy Himali"/>
      <family val="5"/>
    </font>
    <font>
      <sz val="11"/>
      <color theme="1"/>
      <name val="Webdings"/>
      <family val="1"/>
      <charset val="2"/>
    </font>
    <font>
      <sz val="13"/>
      <color theme="1"/>
      <name val="Preeti"/>
    </font>
    <font>
      <sz val="12.5"/>
      <color theme="1"/>
      <name val="Preeti"/>
    </font>
    <font>
      <sz val="12"/>
      <color theme="1"/>
      <name val="Preeti"/>
    </font>
    <font>
      <sz val="14.5"/>
      <color theme="1"/>
      <name val="Calibri"/>
      <family val="2"/>
      <scheme val="minor"/>
    </font>
    <font>
      <sz val="14"/>
      <color theme="1"/>
      <name val="Preeti"/>
    </font>
    <font>
      <sz val="18"/>
      <color theme="1"/>
      <name val="Calibri"/>
      <family val="2"/>
      <scheme val="minor"/>
    </font>
    <font>
      <sz val="10"/>
      <color theme="1"/>
      <name val="Fontasy Himali"/>
      <family val="5"/>
    </font>
    <font>
      <b/>
      <u/>
      <sz val="12"/>
      <color theme="1"/>
      <name val="Preeti"/>
    </font>
    <font>
      <b/>
      <sz val="14"/>
      <color theme="1"/>
      <name val="Preeti"/>
    </font>
    <font>
      <sz val="19"/>
      <color theme="1"/>
      <name val="Preeti"/>
    </font>
    <font>
      <sz val="11"/>
      <color theme="1"/>
      <name val="Preeti"/>
    </font>
    <font>
      <u/>
      <sz val="12"/>
      <color indexed="8"/>
      <name val="Preeti"/>
    </font>
    <font>
      <sz val="9"/>
      <name val="Preeti"/>
    </font>
    <font>
      <sz val="12"/>
      <color indexed="8"/>
      <name val="Calibri"/>
      <family val="2"/>
    </font>
    <font>
      <sz val="10.199999999999999"/>
      <color indexed="8"/>
      <name val="Preeti"/>
    </font>
    <font>
      <b/>
      <sz val="9"/>
      <name val="Preeti"/>
    </font>
    <font>
      <sz val="11.5"/>
      <color indexed="8"/>
      <name val="Preeti"/>
    </font>
    <font>
      <u/>
      <sz val="11.5"/>
      <color indexed="8"/>
      <name val="Preeti"/>
    </font>
    <font>
      <b/>
      <sz val="11.5"/>
      <color indexed="8"/>
      <name val="Preeti"/>
    </font>
    <font>
      <sz val="12.5"/>
      <name val="Preeti"/>
    </font>
    <font>
      <sz val="12.5"/>
      <name val="Times New Roman"/>
      <family val="1"/>
    </font>
    <font>
      <sz val="11"/>
      <name val="Times New Roman"/>
      <family val="1"/>
    </font>
    <font>
      <sz val="12.5"/>
      <name val="Arabic Transparent"/>
      <charset val="178"/>
    </font>
    <font>
      <sz val="10"/>
      <name val="Arabic Transparent"/>
      <charset val="178"/>
    </font>
    <font>
      <b/>
      <u/>
      <sz val="12.5"/>
      <name val="Preeti"/>
    </font>
    <font>
      <b/>
      <sz val="12.5"/>
      <name val="Preeti"/>
    </font>
    <font>
      <sz val="12.5"/>
      <name val="FONTASY_ HIMALI_ TT"/>
      <family val="5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2">
    <xf numFmtId="0" fontId="0" fillId="0" borderId="0" xfId="0"/>
    <xf numFmtId="0" fontId="0" fillId="0" borderId="0" xfId="0" applyProtection="1"/>
    <xf numFmtId="0" fontId="0" fillId="0" borderId="0" xfId="0" applyAlignment="1">
      <alignment horizontal="center"/>
    </xf>
    <xf numFmtId="0" fontId="4" fillId="0" borderId="0" xfId="0" applyFont="1" applyProtection="1"/>
    <xf numFmtId="0" fontId="7" fillId="0" borderId="0" xfId="0" applyFont="1" applyProtection="1"/>
    <xf numFmtId="0" fontId="9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justify" wrapText="1"/>
    </xf>
    <xf numFmtId="0" fontId="0" fillId="0" borderId="0" xfId="0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0" xfId="0" quotePrefix="1" applyFont="1" applyProtection="1"/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quotePrefix="1" applyAlignment="1" applyProtection="1">
      <alignment horizontal="center" vertical="center"/>
    </xf>
    <xf numFmtId="0" fontId="61" fillId="0" borderId="0" xfId="0" applyFont="1" applyProtection="1"/>
    <xf numFmtId="0" fontId="2" fillId="0" borderId="2" xfId="0" applyFont="1" applyBorder="1" applyProtection="1"/>
    <xf numFmtId="0" fontId="0" fillId="0" borderId="0" xfId="0" applyBorder="1" applyAlignment="1" applyProtection="1">
      <alignment horizontal="center" vertical="center"/>
    </xf>
    <xf numFmtId="0" fontId="2" fillId="0" borderId="3" xfId="0" applyFont="1" applyBorder="1" applyProtection="1"/>
    <xf numFmtId="0" fontId="0" fillId="0" borderId="4" xfId="0" applyBorder="1" applyAlignment="1" applyProtection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61" fillId="0" borderId="1" xfId="0" applyFont="1" applyBorder="1" applyProtection="1">
      <protection locked="0"/>
    </xf>
    <xf numFmtId="0" fontId="2" fillId="0" borderId="5" xfId="0" applyFont="1" applyBorder="1" applyAlignment="1" applyProtection="1">
      <alignment horizontal="left" vertical="justify" wrapText="1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1" fillId="0" borderId="10" xfId="0" applyFont="1" applyBorder="1" applyProtection="1">
      <protection locked="0"/>
    </xf>
    <xf numFmtId="0" fontId="62" fillId="0" borderId="11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62" fillId="0" borderId="15" xfId="0" applyFont="1" applyBorder="1" applyAlignment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62" fillId="0" borderId="11" xfId="0" applyFont="1" applyBorder="1" applyAlignment="1">
      <alignment horizontal="justify" vertical="center" wrapText="1"/>
    </xf>
    <xf numFmtId="0" fontId="62" fillId="0" borderId="12" xfId="0" applyFont="1" applyBorder="1" applyAlignment="1">
      <alignment horizontal="justify" vertical="center" wrapText="1"/>
    </xf>
    <xf numFmtId="0" fontId="62" fillId="0" borderId="15" xfId="0" applyFont="1" applyBorder="1" applyAlignment="1">
      <alignment horizontal="justify" vertical="center" wrapText="1"/>
    </xf>
    <xf numFmtId="0" fontId="61" fillId="0" borderId="16" xfId="0" applyFont="1" applyBorder="1" applyProtection="1">
      <protection locked="0"/>
    </xf>
    <xf numFmtId="0" fontId="61" fillId="0" borderId="13" xfId="0" applyFont="1" applyBorder="1" applyProtection="1">
      <protection locked="0"/>
    </xf>
    <xf numFmtId="0" fontId="61" fillId="0" borderId="14" xfId="0" applyFont="1" applyBorder="1" applyProtection="1">
      <protection locked="0"/>
    </xf>
    <xf numFmtId="0" fontId="61" fillId="0" borderId="17" xfId="0" applyFont="1" applyBorder="1" applyProtection="1">
      <protection locked="0"/>
    </xf>
    <xf numFmtId="0" fontId="62" fillId="0" borderId="11" xfId="0" applyFont="1" applyBorder="1" applyAlignment="1" applyProtection="1">
      <alignment horizontal="justify" vertical="center" wrapText="1"/>
    </xf>
    <xf numFmtId="0" fontId="62" fillId="0" borderId="12" xfId="0" applyFont="1" applyBorder="1" applyAlignment="1" applyProtection="1">
      <alignment horizontal="justify" vertical="center" wrapText="1"/>
    </xf>
    <xf numFmtId="0" fontId="62" fillId="0" borderId="15" xfId="0" applyFont="1" applyBorder="1" applyAlignment="1" applyProtection="1">
      <alignment horizontal="justify" vertical="center" wrapText="1"/>
    </xf>
    <xf numFmtId="0" fontId="62" fillId="0" borderId="11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0" fontId="62" fillId="0" borderId="12" xfId="0" applyFont="1" applyBorder="1" applyAlignment="1">
      <alignment horizontal="left" vertical="center" wrapText="1" indent="2"/>
    </xf>
    <xf numFmtId="0" fontId="1" fillId="0" borderId="0" xfId="0" applyFont="1" applyBorder="1" applyAlignment="1" applyProtection="1"/>
    <xf numFmtId="0" fontId="63" fillId="0" borderId="12" xfId="0" applyFont="1" applyBorder="1" applyAlignment="1">
      <alignment vertical="center" wrapText="1"/>
    </xf>
    <xf numFmtId="0" fontId="63" fillId="0" borderId="15" xfId="0" applyFont="1" applyBorder="1" applyAlignment="1">
      <alignment vertical="center" wrapText="1"/>
    </xf>
    <xf numFmtId="0" fontId="63" fillId="0" borderId="12" xfId="0" applyFont="1" applyBorder="1" applyAlignment="1">
      <alignment horizontal="justify" vertical="center" wrapText="1"/>
    </xf>
    <xf numFmtId="0" fontId="63" fillId="0" borderId="15" xfId="0" applyFont="1" applyBorder="1" applyAlignment="1">
      <alignment horizontal="justify" vertical="center" wrapText="1"/>
    </xf>
    <xf numFmtId="0" fontId="63" fillId="0" borderId="18" xfId="0" applyFont="1" applyBorder="1" applyAlignment="1">
      <alignment horizontal="justify" vertical="center" wrapText="1"/>
    </xf>
    <xf numFmtId="0" fontId="63" fillId="0" borderId="18" xfId="0" applyFont="1" applyBorder="1" applyAlignment="1">
      <alignment vertical="center" wrapText="1"/>
    </xf>
    <xf numFmtId="0" fontId="63" fillId="0" borderId="11" xfId="0" applyFont="1" applyBorder="1" applyAlignment="1">
      <alignment horizontal="justify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63" fillId="0" borderId="19" xfId="0" applyFont="1" applyBorder="1" applyAlignment="1">
      <alignment horizontal="justify" vertical="center" wrapText="1"/>
    </xf>
    <xf numFmtId="0" fontId="63" fillId="0" borderId="20" xfId="0" applyFont="1" applyBorder="1" applyAlignment="1">
      <alignment horizontal="justify" vertical="center" wrapText="1"/>
    </xf>
    <xf numFmtId="0" fontId="4" fillId="0" borderId="0" xfId="0" applyFont="1" applyAlignment="1" applyProtection="1">
      <alignment horizontal="center"/>
    </xf>
    <xf numFmtId="0" fontId="10" fillId="0" borderId="9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5" fillId="2" borderId="10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63" fillId="0" borderId="21" xfId="0" applyFont="1" applyBorder="1" applyAlignment="1">
      <alignment vertical="center" wrapText="1"/>
    </xf>
    <xf numFmtId="0" fontId="15" fillId="2" borderId="22" xfId="0" applyFont="1" applyFill="1" applyBorder="1" applyAlignment="1" applyProtection="1">
      <alignment horizontal="center" vertical="center" wrapText="1"/>
      <protection locked="0"/>
    </xf>
    <xf numFmtId="0" fontId="63" fillId="0" borderId="20" xfId="0" applyFont="1" applyBorder="1" applyAlignment="1">
      <alignment vertical="center" wrapText="1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63" fillId="0" borderId="24" xfId="0" applyFont="1" applyBorder="1" applyAlignment="1">
      <alignment vertical="center" wrapText="1"/>
    </xf>
    <xf numFmtId="0" fontId="15" fillId="2" borderId="25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</xf>
    <xf numFmtId="0" fontId="0" fillId="0" borderId="0" xfId="0" quotePrefix="1" applyAlignment="1">
      <alignment horizontal="center" vertical="center"/>
    </xf>
    <xf numFmtId="0" fontId="16" fillId="0" borderId="0" xfId="0" quotePrefix="1" applyFont="1" applyAlignment="1" applyProtection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 applyProtection="1">
      <protection locked="0"/>
    </xf>
    <xf numFmtId="0" fontId="0" fillId="0" borderId="0" xfId="0" applyBorder="1" applyAlignment="1">
      <alignment horizontal="center"/>
    </xf>
    <xf numFmtId="0" fontId="39" fillId="0" borderId="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justify" vertical="center" wrapText="1"/>
    </xf>
    <xf numFmtId="0" fontId="15" fillId="2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15" fillId="2" borderId="28" xfId="0" applyFont="1" applyFill="1" applyBorder="1" applyAlignment="1" applyProtection="1">
      <alignment horizontal="center" vertical="center" wrapText="1"/>
      <protection locked="0"/>
    </xf>
    <xf numFmtId="0" fontId="15" fillId="2" borderId="29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/>
    <xf numFmtId="0" fontId="64" fillId="0" borderId="31" xfId="0" applyFont="1" applyBorder="1" applyAlignment="1">
      <alignment horizontal="left"/>
    </xf>
    <xf numFmtId="0" fontId="17" fillId="0" borderId="5" xfId="0" applyFont="1" applyBorder="1" applyAlignment="1">
      <alignment horizontal="center" vertical="center" wrapText="1"/>
    </xf>
    <xf numFmtId="0" fontId="0" fillId="0" borderId="2" xfId="0" applyBorder="1"/>
    <xf numFmtId="0" fontId="64" fillId="0" borderId="0" xfId="0" applyFont="1" applyBorder="1" applyAlignment="1">
      <alignment horizontal="left"/>
    </xf>
    <xf numFmtId="0" fontId="17" fillId="0" borderId="7" xfId="0" applyFont="1" applyBorder="1" applyAlignment="1">
      <alignment horizontal="center" vertical="center" wrapText="1"/>
    </xf>
    <xf numFmtId="0" fontId="0" fillId="0" borderId="3" xfId="0" applyBorder="1"/>
    <xf numFmtId="0" fontId="17" fillId="0" borderId="8" xfId="0" applyFont="1" applyBorder="1" applyAlignment="1">
      <alignment horizontal="center" vertical="center" wrapText="1"/>
    </xf>
    <xf numFmtId="0" fontId="2" fillId="0" borderId="7" xfId="0" quotePrefix="1" applyFont="1" applyBorder="1" applyAlignment="1" applyProtection="1">
      <alignment horizontal="left" vertical="justify" wrapText="1"/>
      <protection locked="0"/>
    </xf>
    <xf numFmtId="0" fontId="2" fillId="0" borderId="8" xfId="0" quotePrefix="1" applyFont="1" applyBorder="1" applyAlignment="1" applyProtection="1">
      <alignment horizontal="left" vertical="justify" wrapText="1"/>
      <protection locked="0"/>
    </xf>
    <xf numFmtId="0" fontId="8" fillId="0" borderId="0" xfId="0" applyFont="1" applyBorder="1" applyAlignment="1" applyProtection="1">
      <protection locked="0"/>
    </xf>
    <xf numFmtId="0" fontId="53" fillId="0" borderId="1" xfId="0" applyFont="1" applyBorder="1" applyAlignment="1">
      <alignment horizontal="center" vertical="top" wrapText="1"/>
    </xf>
    <xf numFmtId="0" fontId="65" fillId="0" borderId="0" xfId="0" applyFont="1"/>
    <xf numFmtId="0" fontId="53" fillId="0" borderId="27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28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 applyProtection="1">
      <alignment wrapText="1"/>
      <protection locked="0"/>
    </xf>
    <xf numFmtId="0" fontId="57" fillId="0" borderId="0" xfId="0" applyFont="1" applyAlignment="1" applyProtection="1">
      <alignment horizontal="center" vertical="center"/>
    </xf>
    <xf numFmtId="0" fontId="58" fillId="0" borderId="0" xfId="0" applyFont="1" applyBorder="1" applyAlignment="1"/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63" fillId="0" borderId="3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2" xfId="0" applyFont="1" applyBorder="1" applyAlignment="1" applyProtection="1">
      <alignment horizontal="left" vertical="justify" wrapText="1"/>
    </xf>
    <xf numFmtId="0" fontId="2" fillId="0" borderId="3" xfId="0" applyFont="1" applyBorder="1" applyAlignment="1" applyProtection="1">
      <alignment horizontal="left" vertical="justify" wrapText="1"/>
    </xf>
    <xf numFmtId="0" fontId="1" fillId="0" borderId="17" xfId="0" applyFont="1" applyBorder="1" applyAlignment="1" applyProtection="1"/>
    <xf numFmtId="0" fontId="1" fillId="0" borderId="17" xfId="0" applyFont="1" applyBorder="1" applyAlignment="1" applyProtection="1">
      <alignment horizontal="right"/>
    </xf>
    <xf numFmtId="0" fontId="1" fillId="0" borderId="33" xfId="0" applyFont="1" applyBorder="1" applyAlignment="1" applyProtection="1"/>
    <xf numFmtId="0" fontId="1" fillId="0" borderId="15" xfId="0" applyFont="1" applyBorder="1" applyAlignment="1" applyProtection="1"/>
    <xf numFmtId="0" fontId="1" fillId="0" borderId="16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15" fillId="3" borderId="34" xfId="0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15" fillId="3" borderId="17" xfId="0" applyFont="1" applyFill="1" applyBorder="1" applyAlignment="1" applyProtection="1">
      <alignment horizontal="center" vertical="center"/>
      <protection locked="0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23" xfId="0" applyFont="1" applyFill="1" applyBorder="1" applyAlignment="1" applyProtection="1">
      <alignment horizontal="center" vertical="center"/>
      <protection locked="0"/>
    </xf>
    <xf numFmtId="0" fontId="15" fillId="3" borderId="25" xfId="0" applyFont="1" applyFill="1" applyBorder="1" applyAlignment="1" applyProtection="1">
      <alignment horizontal="center" vertical="center"/>
      <protection locked="0"/>
    </xf>
    <xf numFmtId="0" fontId="15" fillId="3" borderId="35" xfId="0" applyFont="1" applyFill="1" applyBorder="1" applyAlignment="1" applyProtection="1">
      <alignment horizontal="center" vertical="center"/>
      <protection locked="0"/>
    </xf>
    <xf numFmtId="0" fontId="46" fillId="0" borderId="1" xfId="0" applyFont="1" applyBorder="1" applyAlignment="1" applyProtection="1">
      <alignment horizontal="center" vertical="top" wrapText="1"/>
    </xf>
    <xf numFmtId="0" fontId="40" fillId="0" borderId="1" xfId="0" applyFont="1" applyBorder="1" applyAlignment="1" applyProtection="1"/>
    <xf numFmtId="0" fontId="43" fillId="0" borderId="16" xfId="0" applyFont="1" applyBorder="1" applyAlignment="1" applyProtection="1">
      <alignment vertical="center" wrapText="1"/>
    </xf>
    <xf numFmtId="0" fontId="52" fillId="0" borderId="1" xfId="0" applyFont="1" applyBorder="1" applyProtection="1"/>
    <xf numFmtId="0" fontId="67" fillId="0" borderId="1" xfId="0" applyFont="1" applyBorder="1" applyProtection="1"/>
    <xf numFmtId="0" fontId="43" fillId="0" borderId="1" xfId="0" applyFont="1" applyBorder="1" applyAlignment="1" applyProtection="1">
      <alignment vertical="center" wrapText="1"/>
    </xf>
    <xf numFmtId="0" fontId="49" fillId="0" borderId="9" xfId="0" applyFont="1" applyBorder="1" applyAlignment="1" applyProtection="1">
      <alignment horizontal="center" vertical="top" wrapText="1"/>
    </xf>
    <xf numFmtId="0" fontId="44" fillId="0" borderId="11" xfId="0" applyFont="1" applyBorder="1" applyAlignment="1" applyProtection="1">
      <alignment horizontal="center" vertical="top" wrapText="1"/>
    </xf>
    <xf numFmtId="0" fontId="42" fillId="0" borderId="1" xfId="0" applyFont="1" applyBorder="1" applyAlignment="1" applyProtection="1">
      <alignment horizontal="left" vertical="top" wrapText="1"/>
    </xf>
    <xf numFmtId="0" fontId="45" fillId="0" borderId="1" xfId="0" applyFont="1" applyBorder="1" applyAlignment="1" applyProtection="1">
      <alignment horizontal="center" vertical="center" wrapText="1"/>
    </xf>
    <xf numFmtId="0" fontId="45" fillId="0" borderId="14" xfId="0" applyFont="1" applyBorder="1" applyAlignment="1" applyProtection="1">
      <alignment horizontal="center" vertical="center" wrapText="1"/>
    </xf>
    <xf numFmtId="0" fontId="45" fillId="0" borderId="12" xfId="0" applyFont="1" applyBorder="1" applyAlignment="1" applyProtection="1">
      <alignment horizontal="center" vertical="top" wrapText="1"/>
    </xf>
    <xf numFmtId="0" fontId="44" fillId="0" borderId="12" xfId="0" applyFont="1" applyBorder="1" applyAlignment="1" applyProtection="1">
      <alignment horizontal="center" vertical="top" wrapText="1"/>
    </xf>
    <xf numFmtId="0" fontId="45" fillId="0" borderId="26" xfId="0" applyFont="1" applyBorder="1" applyAlignment="1" applyProtection="1">
      <alignment horizontal="center" vertical="top" wrapText="1"/>
    </xf>
    <xf numFmtId="0" fontId="42" fillId="0" borderId="28" xfId="0" applyFont="1" applyBorder="1" applyAlignment="1" applyProtection="1">
      <alignment horizontal="left" vertical="top" wrapText="1"/>
    </xf>
    <xf numFmtId="0" fontId="45" fillId="0" borderId="28" xfId="0" applyFont="1" applyBorder="1" applyAlignment="1" applyProtection="1">
      <alignment horizontal="center" vertical="center" wrapText="1"/>
    </xf>
    <xf numFmtId="0" fontId="45" fillId="0" borderId="36" xfId="0" applyFont="1" applyBorder="1" applyAlignment="1" applyProtection="1">
      <alignment horizontal="center" vertical="center" wrapText="1"/>
    </xf>
    <xf numFmtId="0" fontId="42" fillId="0" borderId="10" xfId="0" applyFont="1" applyBorder="1" applyAlignment="1" applyProtection="1">
      <alignment horizontal="left" vertical="top" wrapText="1"/>
    </xf>
    <xf numFmtId="0" fontId="45" fillId="0" borderId="10" xfId="0" applyFont="1" applyBorder="1" applyAlignment="1" applyProtection="1">
      <alignment horizontal="center" vertical="center" wrapText="1"/>
    </xf>
    <xf numFmtId="0" fontId="44" fillId="0" borderId="26" xfId="0" applyFont="1" applyBorder="1" applyAlignment="1" applyProtection="1">
      <alignment horizontal="center" vertical="top" wrapText="1"/>
    </xf>
    <xf numFmtId="0" fontId="45" fillId="0" borderId="11" xfId="0" applyFont="1" applyBorder="1" applyAlignment="1" applyProtection="1">
      <alignment horizontal="center" vertical="top" wrapText="1"/>
    </xf>
    <xf numFmtId="0" fontId="44" fillId="0" borderId="18" xfId="0" applyFont="1" applyBorder="1" applyAlignment="1" applyProtection="1">
      <alignment horizontal="center" vertical="top" wrapText="1"/>
    </xf>
    <xf numFmtId="0" fontId="42" fillId="0" borderId="27" xfId="0" applyFont="1" applyBorder="1" applyAlignment="1" applyProtection="1">
      <alignment horizontal="left" vertical="top" wrapText="1"/>
    </xf>
    <xf numFmtId="0" fontId="45" fillId="0" borderId="27" xfId="0" applyFont="1" applyBorder="1" applyAlignment="1" applyProtection="1">
      <alignment horizontal="center" vertical="center" wrapText="1"/>
    </xf>
    <xf numFmtId="0" fontId="45" fillId="0" borderId="15" xfId="0" applyFont="1" applyBorder="1" applyAlignment="1" applyProtection="1">
      <alignment horizontal="center" vertical="top" wrapText="1"/>
    </xf>
    <xf numFmtId="0" fontId="42" fillId="0" borderId="16" xfId="0" applyFont="1" applyBorder="1" applyAlignment="1" applyProtection="1">
      <alignment horizontal="left" vertical="top" wrapText="1"/>
    </xf>
    <xf numFmtId="0" fontId="45" fillId="0" borderId="16" xfId="0" applyFont="1" applyBorder="1" applyAlignment="1" applyProtection="1">
      <alignment horizontal="center" vertical="center" wrapText="1"/>
    </xf>
    <xf numFmtId="0" fontId="43" fillId="0" borderId="9" xfId="0" applyFont="1" applyBorder="1" applyAlignment="1" applyProtection="1">
      <alignment horizontal="center" vertical="center" wrapText="1"/>
    </xf>
    <xf numFmtId="0" fontId="54" fillId="0" borderId="9" xfId="0" applyFont="1" applyBorder="1" applyAlignment="1" applyProtection="1">
      <alignment horizontal="center" vertical="center" wrapText="1"/>
    </xf>
    <xf numFmtId="0" fontId="56" fillId="0" borderId="9" xfId="0" applyFont="1" applyBorder="1" applyAlignment="1" applyProtection="1">
      <alignment horizontal="center" vertical="top" wrapText="1"/>
    </xf>
    <xf numFmtId="0" fontId="49" fillId="0" borderId="32" xfId="0" applyFont="1" applyBorder="1" applyAlignment="1" applyProtection="1">
      <alignment horizontal="center" vertical="top" wrapText="1"/>
    </xf>
    <xf numFmtId="0" fontId="47" fillId="0" borderId="9" xfId="0" applyFont="1" applyBorder="1" applyAlignment="1" applyProtection="1">
      <alignment horizontal="center" vertical="center" wrapText="1"/>
    </xf>
    <xf numFmtId="164" fontId="47" fillId="0" borderId="9" xfId="0" applyNumberFormat="1" applyFont="1" applyBorder="1" applyAlignment="1" applyProtection="1">
      <alignment horizontal="center" vertical="center" wrapText="1"/>
    </xf>
    <xf numFmtId="0" fontId="2" fillId="0" borderId="30" xfId="0" quotePrefix="1" applyFont="1" applyBorder="1" applyAlignment="1" applyProtection="1">
      <alignment horizontal="left" vertical="justify" wrapText="1"/>
      <protection locked="0"/>
    </xf>
    <xf numFmtId="0" fontId="64" fillId="0" borderId="0" xfId="0" quotePrefix="1" applyFont="1" applyBorder="1" applyAlignment="1" applyProtection="1">
      <alignment horizontal="center" vertical="center"/>
      <protection locked="0"/>
    </xf>
    <xf numFmtId="0" fontId="68" fillId="0" borderId="0" xfId="0" quotePrefix="1" applyFont="1" applyBorder="1" applyAlignment="1" applyProtection="1">
      <alignment horizontal="center" vertical="center"/>
      <protection locked="0"/>
    </xf>
    <xf numFmtId="0" fontId="60" fillId="0" borderId="2" xfId="0" quotePrefix="1" applyFont="1" applyBorder="1" applyAlignment="1" applyProtection="1">
      <alignment horizontal="left" vertical="justify" wrapText="1"/>
      <protection locked="0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/>
    </xf>
    <xf numFmtId="0" fontId="68" fillId="0" borderId="4" xfId="0" applyFont="1" applyBorder="1" applyAlignment="1">
      <alignment horizontal="left"/>
    </xf>
    <xf numFmtId="0" fontId="60" fillId="0" borderId="2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15" fillId="2" borderId="16" xfId="0" applyFont="1" applyFill="1" applyBorder="1" applyAlignment="1" applyProtection="1">
      <alignment horizontal="center" vertical="center" wrapText="1"/>
      <protection locked="0"/>
    </xf>
    <xf numFmtId="0" fontId="15" fillId="2" borderId="27" xfId="0" applyFont="1" applyFill="1" applyBorder="1" applyAlignment="1" applyProtection="1">
      <alignment horizontal="center" vertical="center" wrapText="1"/>
      <protection locked="0"/>
    </xf>
    <xf numFmtId="0" fontId="15" fillId="2" borderId="16" xfId="0" applyFont="1" applyFill="1" applyBorder="1" applyAlignment="1" applyProtection="1">
      <alignment horizontal="center" vertical="center" wrapText="1"/>
      <protection locked="0"/>
    </xf>
    <xf numFmtId="0" fontId="15" fillId="2" borderId="27" xfId="0" applyFont="1" applyFill="1" applyBorder="1" applyAlignment="1" applyProtection="1">
      <alignment horizontal="center" vertical="center" wrapText="1"/>
      <protection locked="0"/>
    </xf>
    <xf numFmtId="0" fontId="15" fillId="2" borderId="16" xfId="0" applyFont="1" applyFill="1" applyBorder="1" applyAlignment="1" applyProtection="1">
      <alignment horizontal="center" vertical="center" wrapText="1"/>
      <protection locked="0"/>
    </xf>
    <xf numFmtId="0" fontId="15" fillId="2" borderId="27" xfId="0" applyFont="1" applyFill="1" applyBorder="1" applyAlignment="1" applyProtection="1">
      <alignment horizontal="center" vertical="center" wrapText="1"/>
      <protection locked="0"/>
    </xf>
    <xf numFmtId="14" fontId="60" fillId="0" borderId="3" xfId="0" quotePrefix="1" applyNumberFormat="1" applyFont="1" applyBorder="1" applyAlignment="1" applyProtection="1">
      <alignment horizontal="left" vertical="justify" wrapText="1"/>
      <protection locked="0"/>
    </xf>
    <xf numFmtId="0" fontId="15" fillId="2" borderId="16" xfId="0" applyFont="1" applyFill="1" applyBorder="1" applyAlignment="1" applyProtection="1">
      <alignment horizontal="center" vertical="center" wrapText="1"/>
      <protection locked="0"/>
    </xf>
    <xf numFmtId="0" fontId="1" fillId="0" borderId="16" xfId="0" quotePrefix="1" applyFont="1" applyBorder="1" applyAlignment="1" applyProtection="1">
      <protection locked="0"/>
    </xf>
    <xf numFmtId="0" fontId="68" fillId="0" borderId="4" xfId="0" quotePrefix="1" applyFont="1" applyBorder="1" applyAlignment="1" applyProtection="1">
      <alignment horizontal="center" vertical="center"/>
      <protection locked="0"/>
    </xf>
    <xf numFmtId="0" fontId="2" fillId="0" borderId="2" xfId="0" quotePrefix="1" applyFont="1" applyBorder="1" applyAlignment="1" applyProtection="1">
      <alignment horizontal="left" vertical="justify" wrapText="1"/>
      <protection locked="0"/>
    </xf>
    <xf numFmtId="0" fontId="66" fillId="0" borderId="48" xfId="0" applyFont="1" applyBorder="1" applyAlignment="1">
      <alignment horizontal="left" vertical="center" wrapText="1"/>
    </xf>
    <xf numFmtId="0" fontId="66" fillId="0" borderId="49" xfId="0" applyFont="1" applyBorder="1" applyAlignment="1">
      <alignment horizontal="left" vertical="center" wrapText="1"/>
    </xf>
    <xf numFmtId="0" fontId="66" fillId="0" borderId="50" xfId="0" applyFont="1" applyBorder="1" applyAlignment="1">
      <alignment horizontal="left" vertical="center" wrapText="1"/>
    </xf>
    <xf numFmtId="0" fontId="70" fillId="0" borderId="37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0" borderId="38" xfId="0" applyFont="1" applyBorder="1" applyAlignment="1" applyProtection="1">
      <alignment horizontal="center" vertical="center" wrapText="1"/>
    </xf>
    <xf numFmtId="0" fontId="25" fillId="0" borderId="42" xfId="0" applyFont="1" applyBorder="1" applyAlignment="1" applyProtection="1">
      <alignment horizontal="center" vertical="center" wrapText="1"/>
    </xf>
    <xf numFmtId="0" fontId="66" fillId="0" borderId="48" xfId="0" applyFont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70" fillId="0" borderId="37" xfId="0" applyFont="1" applyBorder="1" applyAlignment="1" applyProtection="1">
      <alignment horizontal="center" vertical="center" wrapText="1"/>
    </xf>
    <xf numFmtId="0" fontId="70" fillId="0" borderId="38" xfId="0" applyFont="1" applyBorder="1" applyAlignment="1" applyProtection="1">
      <alignment horizontal="center" vertical="center" wrapText="1"/>
    </xf>
    <xf numFmtId="0" fontId="70" fillId="0" borderId="42" xfId="0" applyFont="1" applyBorder="1" applyAlignment="1" applyProtection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4" fillId="0" borderId="37" xfId="0" applyFont="1" applyBorder="1" applyAlignment="1" applyProtection="1">
      <alignment horizontal="left" vertical="top" wrapText="1"/>
      <protection locked="0"/>
    </xf>
    <xf numFmtId="0" fontId="4" fillId="0" borderId="38" xfId="0" applyFont="1" applyBorder="1" applyAlignment="1" applyProtection="1">
      <alignment horizontal="left" vertical="top" wrapText="1"/>
      <protection locked="0"/>
    </xf>
    <xf numFmtId="0" fontId="4" fillId="0" borderId="39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40" xfId="0" applyFont="1" applyBorder="1" applyAlignment="1" applyProtection="1">
      <alignment horizontal="left" vertical="top"/>
      <protection locked="0"/>
    </xf>
    <xf numFmtId="0" fontId="4" fillId="0" borderId="41" xfId="0" applyFont="1" applyBorder="1" applyAlignment="1" applyProtection="1">
      <alignment horizontal="left" vertical="top"/>
      <protection locked="0"/>
    </xf>
    <xf numFmtId="0" fontId="61" fillId="4" borderId="1" xfId="0" applyFont="1" applyFill="1" applyBorder="1" applyAlignment="1" applyProtection="1">
      <alignment horizontal="center"/>
    </xf>
    <xf numFmtId="0" fontId="61" fillId="4" borderId="14" xfId="0" applyFont="1" applyFill="1" applyBorder="1" applyAlignment="1" applyProtection="1">
      <alignment horizontal="center"/>
    </xf>
    <xf numFmtId="0" fontId="4" fillId="0" borderId="38" xfId="0" applyFont="1" applyBorder="1" applyAlignment="1" applyProtection="1">
      <alignment horizontal="left" vertical="top"/>
      <protection locked="0"/>
    </xf>
    <xf numFmtId="0" fontId="4" fillId="0" borderId="39" xfId="0" applyFont="1" applyBorder="1" applyAlignment="1" applyProtection="1">
      <alignment horizontal="left" vertical="top"/>
      <protection locked="0"/>
    </xf>
    <xf numFmtId="0" fontId="81" fillId="3" borderId="6" xfId="0" applyFont="1" applyFill="1" applyBorder="1" applyAlignment="1" applyProtection="1">
      <alignment horizontal="left" vertical="top" wrapText="1"/>
      <protection locked="0"/>
    </xf>
    <xf numFmtId="0" fontId="81" fillId="3" borderId="40" xfId="0" applyFont="1" applyFill="1" applyBorder="1" applyAlignment="1" applyProtection="1">
      <alignment horizontal="left" vertical="top" wrapText="1"/>
      <protection locked="0"/>
    </xf>
    <xf numFmtId="0" fontId="81" fillId="3" borderId="41" xfId="0" applyFont="1" applyFill="1" applyBorder="1" applyAlignment="1" applyProtection="1">
      <alignment horizontal="left" vertical="top" wrapText="1"/>
      <protection locked="0"/>
    </xf>
    <xf numFmtId="0" fontId="66" fillId="0" borderId="48" xfId="0" applyFont="1" applyBorder="1" applyAlignment="1">
      <alignment horizontal="center" vertical="top" wrapText="1"/>
    </xf>
    <xf numFmtId="0" fontId="66" fillId="0" borderId="49" xfId="0" applyFont="1" applyBorder="1" applyAlignment="1">
      <alignment horizontal="center" vertical="top" wrapText="1"/>
    </xf>
    <xf numFmtId="0" fontId="66" fillId="0" borderId="50" xfId="0" applyFont="1" applyBorder="1" applyAlignment="1">
      <alignment horizontal="center" vertical="top" wrapText="1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" fillId="0" borderId="16" xfId="0" quotePrefix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left" vertical="top" wrapText="1"/>
      <protection locked="0"/>
    </xf>
    <xf numFmtId="0" fontId="4" fillId="0" borderId="46" xfId="0" applyFont="1" applyBorder="1" applyAlignment="1" applyProtection="1">
      <alignment horizontal="left" vertical="top" wrapText="1"/>
      <protection locked="0"/>
    </xf>
    <xf numFmtId="0" fontId="4" fillId="0" borderId="47" xfId="0" applyFont="1" applyBorder="1" applyAlignment="1" applyProtection="1">
      <alignment horizontal="left" vertical="top" wrapText="1"/>
      <protection locked="0"/>
    </xf>
    <xf numFmtId="0" fontId="70" fillId="0" borderId="39" xfId="0" applyFont="1" applyBorder="1" applyAlignment="1">
      <alignment horizontal="center" vertical="center" wrapText="1"/>
    </xf>
    <xf numFmtId="0" fontId="25" fillId="0" borderId="45" xfId="0" applyFont="1" applyBorder="1" applyAlignment="1" applyProtection="1">
      <alignment horizontal="center" vertical="center" wrapText="1"/>
    </xf>
    <xf numFmtId="0" fontId="25" fillId="0" borderId="46" xfId="0" applyFont="1" applyBorder="1" applyAlignment="1" applyProtection="1">
      <alignment horizontal="center" vertical="center" wrapText="1"/>
    </xf>
    <xf numFmtId="0" fontId="25" fillId="0" borderId="52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7" fillId="0" borderId="43" xfId="0" quotePrefix="1" applyFont="1" applyBorder="1" applyAlignment="1" applyProtection="1">
      <alignment horizontal="center"/>
      <protection locked="0"/>
    </xf>
    <xf numFmtId="0" fontId="37" fillId="0" borderId="44" xfId="0" applyFont="1" applyBorder="1" applyAlignment="1" applyProtection="1">
      <alignment horizontal="center"/>
      <protection locked="0"/>
    </xf>
    <xf numFmtId="0" fontId="37" fillId="0" borderId="32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9" fillId="0" borderId="0" xfId="0" applyFont="1" applyAlignment="1" applyProtection="1">
      <alignment horizontal="center" vertical="center"/>
    </xf>
    <xf numFmtId="0" fontId="4" fillId="0" borderId="37" xfId="0" applyFont="1" applyBorder="1" applyAlignment="1" applyProtection="1">
      <alignment vertical="top" wrapText="1"/>
      <protection locked="0"/>
    </xf>
    <xf numFmtId="0" fontId="4" fillId="0" borderId="38" xfId="0" applyFont="1" applyBorder="1" applyAlignment="1" applyProtection="1">
      <alignment vertical="top"/>
      <protection locked="0"/>
    </xf>
    <xf numFmtId="0" fontId="4" fillId="0" borderId="39" xfId="0" applyFont="1" applyBorder="1" applyAlignment="1" applyProtection="1">
      <alignment vertical="top"/>
      <protection locked="0"/>
    </xf>
    <xf numFmtId="0" fontId="30" fillId="0" borderId="6" xfId="0" applyFont="1" applyBorder="1" applyAlignment="1">
      <alignment horizontal="center" vertical="center" textRotation="90"/>
    </xf>
    <xf numFmtId="0" fontId="30" fillId="0" borderId="40" xfId="0" applyFont="1" applyBorder="1" applyAlignment="1">
      <alignment horizontal="center" vertical="center" textRotation="90"/>
    </xf>
    <xf numFmtId="0" fontId="30" fillId="0" borderId="41" xfId="0" applyFont="1" applyBorder="1" applyAlignment="1">
      <alignment horizontal="center" vertical="center" textRotation="90"/>
    </xf>
    <xf numFmtId="0" fontId="72" fillId="0" borderId="43" xfId="0" applyFont="1" applyBorder="1" applyAlignment="1">
      <alignment horizontal="center" vertical="top" wrapText="1"/>
    </xf>
    <xf numFmtId="0" fontId="72" fillId="0" borderId="44" xfId="0" applyFont="1" applyBorder="1" applyAlignment="1">
      <alignment horizontal="center" vertical="top" wrapText="1"/>
    </xf>
    <xf numFmtId="0" fontId="72" fillId="0" borderId="32" xfId="0" applyFont="1" applyBorder="1" applyAlignment="1">
      <alignment horizontal="center" vertical="top" wrapText="1"/>
    </xf>
    <xf numFmtId="0" fontId="38" fillId="0" borderId="6" xfId="0" applyFont="1" applyBorder="1" applyAlignment="1">
      <alignment horizontal="center" vertical="center" textRotation="90"/>
    </xf>
    <xf numFmtId="0" fontId="38" fillId="0" borderId="40" xfId="0" applyFont="1" applyBorder="1" applyAlignment="1">
      <alignment horizontal="center" vertical="center" textRotation="90"/>
    </xf>
    <xf numFmtId="0" fontId="38" fillId="0" borderId="41" xfId="0" applyFont="1" applyBorder="1" applyAlignment="1">
      <alignment horizontal="center" vertical="center" textRotation="90"/>
    </xf>
    <xf numFmtId="0" fontId="12" fillId="2" borderId="6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72" fillId="0" borderId="3" xfId="0" applyFont="1" applyBorder="1" applyAlignment="1">
      <alignment horizontal="center" vertical="top" wrapText="1"/>
    </xf>
    <xf numFmtId="0" fontId="72" fillId="0" borderId="4" xfId="0" applyFont="1" applyBorder="1" applyAlignment="1">
      <alignment horizontal="center" vertical="top" wrapText="1"/>
    </xf>
    <xf numFmtId="0" fontId="72" fillId="0" borderId="8" xfId="0" applyFont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19" fillId="0" borderId="38" xfId="0" applyFont="1" applyBorder="1" applyAlignment="1" applyProtection="1">
      <alignment horizontal="center" vertical="center" wrapText="1"/>
      <protection locked="0"/>
    </xf>
    <xf numFmtId="0" fontId="19" fillId="0" borderId="39" xfId="0" applyFont="1" applyBorder="1" applyAlignment="1" applyProtection="1">
      <alignment horizontal="center" vertical="center" wrapText="1"/>
      <protection locked="0"/>
    </xf>
    <xf numFmtId="0" fontId="64" fillId="0" borderId="0" xfId="0" applyFont="1" applyBorder="1" applyAlignment="1">
      <alignment horizontal="right"/>
    </xf>
    <xf numFmtId="0" fontId="64" fillId="0" borderId="7" xfId="0" applyFont="1" applyBorder="1" applyAlignment="1">
      <alignment horizontal="right"/>
    </xf>
    <xf numFmtId="0" fontId="64" fillId="0" borderId="31" xfId="0" applyFont="1" applyBorder="1" applyAlignment="1">
      <alignment horizontal="right"/>
    </xf>
    <xf numFmtId="0" fontId="42" fillId="0" borderId="30" xfId="0" applyFont="1" applyBorder="1" applyAlignment="1" applyProtection="1">
      <alignment horizontal="left" vertical="top" wrapText="1"/>
      <protection locked="0"/>
    </xf>
    <xf numFmtId="0" fontId="42" fillId="0" borderId="2" xfId="0" applyFont="1" applyBorder="1" applyAlignment="1" applyProtection="1">
      <alignment horizontal="left" vertical="top" wrapText="1"/>
      <protection locked="0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3" fillId="3" borderId="6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2" fillId="0" borderId="61" xfId="0" applyFont="1" applyBorder="1" applyAlignment="1" applyProtection="1">
      <alignment horizontal="left" vertical="top" wrapText="1"/>
      <protection locked="0"/>
    </xf>
    <xf numFmtId="0" fontId="2" fillId="0" borderId="62" xfId="0" applyFont="1" applyBorder="1" applyAlignment="1" applyProtection="1">
      <alignment horizontal="left" vertical="top" wrapText="1"/>
      <protection locked="0"/>
    </xf>
    <xf numFmtId="0" fontId="2" fillId="0" borderId="63" xfId="0" applyFont="1" applyBorder="1" applyAlignment="1" applyProtection="1">
      <alignment horizontal="left" vertical="top" wrapText="1"/>
      <protection locked="0"/>
    </xf>
    <xf numFmtId="0" fontId="12" fillId="2" borderId="39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top" wrapText="1"/>
    </xf>
    <xf numFmtId="0" fontId="72" fillId="0" borderId="31" xfId="0" applyFont="1" applyBorder="1" applyAlignment="1">
      <alignment horizontal="center" vertical="top" wrapText="1"/>
    </xf>
    <xf numFmtId="0" fontId="72" fillId="0" borderId="5" xfId="0" applyFont="1" applyBorder="1" applyAlignment="1">
      <alignment horizontal="center" vertical="top" wrapText="1"/>
    </xf>
    <xf numFmtId="0" fontId="78" fillId="0" borderId="61" xfId="0" applyFont="1" applyBorder="1" applyAlignment="1" applyProtection="1">
      <alignment horizontal="left" vertical="top" wrapText="1"/>
      <protection locked="0"/>
    </xf>
    <xf numFmtId="0" fontId="78" fillId="0" borderId="62" xfId="0" applyFont="1" applyBorder="1" applyAlignment="1" applyProtection="1">
      <alignment horizontal="left" vertical="top" wrapText="1"/>
      <protection locked="0"/>
    </xf>
    <xf numFmtId="0" fontId="78" fillId="0" borderId="63" xfId="0" applyFont="1" applyBorder="1" applyAlignment="1" applyProtection="1">
      <alignment horizontal="left" vertical="top" wrapText="1"/>
      <protection locked="0"/>
    </xf>
    <xf numFmtId="0" fontId="19" fillId="0" borderId="58" xfId="0" applyFont="1" applyBorder="1" applyAlignment="1" applyProtection="1">
      <alignment vertical="top" wrapText="1"/>
      <protection locked="0"/>
    </xf>
    <xf numFmtId="0" fontId="19" fillId="0" borderId="59" xfId="0" applyFont="1" applyBorder="1" applyAlignment="1" applyProtection="1">
      <alignment vertical="top"/>
      <protection locked="0"/>
    </xf>
    <xf numFmtId="0" fontId="19" fillId="0" borderId="60" xfId="0" applyFont="1" applyBorder="1" applyAlignment="1" applyProtection="1">
      <alignment vertical="top"/>
      <protection locked="0"/>
    </xf>
    <xf numFmtId="0" fontId="12" fillId="2" borderId="53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/>
    </xf>
    <xf numFmtId="0" fontId="2" fillId="0" borderId="62" xfId="0" applyFont="1" applyBorder="1" applyAlignment="1" applyProtection="1">
      <alignment horizontal="left" vertical="top"/>
      <protection locked="0"/>
    </xf>
    <xf numFmtId="0" fontId="2" fillId="0" borderId="63" xfId="0" applyFont="1" applyBorder="1" applyAlignment="1" applyProtection="1">
      <alignment horizontal="left" vertical="top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18" fillId="0" borderId="42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/>
    </xf>
    <xf numFmtId="0" fontId="71" fillId="0" borderId="44" xfId="0" applyFont="1" applyBorder="1" applyAlignment="1">
      <alignment horizontal="center"/>
    </xf>
    <xf numFmtId="0" fontId="2" fillId="0" borderId="64" xfId="0" applyFont="1" applyBorder="1" applyAlignment="1" applyProtection="1">
      <alignment horizontal="left" vertical="top" wrapText="1"/>
      <protection locked="0"/>
    </xf>
    <xf numFmtId="0" fontId="12" fillId="2" borderId="54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3" fillId="3" borderId="53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88" fillId="3" borderId="40" xfId="0" applyFont="1" applyFill="1" applyBorder="1" applyAlignment="1" applyProtection="1">
      <alignment horizontal="left" vertical="top" wrapText="1"/>
      <protection locked="0"/>
    </xf>
    <xf numFmtId="0" fontId="88" fillId="3" borderId="41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33" fillId="2" borderId="6" xfId="0" applyFont="1" applyFill="1" applyBorder="1" applyAlignment="1">
      <alignment horizontal="center" vertical="center" wrapText="1"/>
    </xf>
    <xf numFmtId="0" fontId="33" fillId="2" borderId="40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40" xfId="0" applyFont="1" applyBorder="1" applyAlignment="1" applyProtection="1">
      <alignment horizontal="left" vertical="top" wrapText="1"/>
      <protection locked="0"/>
    </xf>
    <xf numFmtId="0" fontId="2" fillId="0" borderId="41" xfId="0" applyFont="1" applyBorder="1" applyAlignment="1" applyProtection="1">
      <alignment horizontal="left" vertical="top" wrapText="1"/>
      <protection locked="0"/>
    </xf>
    <xf numFmtId="0" fontId="42" fillId="0" borderId="6" xfId="0" applyFont="1" applyBorder="1" applyAlignment="1" applyProtection="1">
      <alignment horizontal="left" vertical="top" wrapText="1"/>
      <protection locked="0"/>
    </xf>
    <xf numFmtId="0" fontId="42" fillId="0" borderId="40" xfId="0" applyFont="1" applyBorder="1" applyAlignment="1" applyProtection="1">
      <alignment horizontal="left" vertical="top" wrapText="1"/>
      <protection locked="0"/>
    </xf>
    <xf numFmtId="0" fontId="42" fillId="0" borderId="41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</xf>
    <xf numFmtId="0" fontId="13" fillId="3" borderId="37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20" fillId="0" borderId="16" xfId="0" applyFont="1" applyBorder="1" applyAlignment="1" applyProtection="1">
      <alignment horizontal="center" vertical="center"/>
      <protection locked="0"/>
    </xf>
    <xf numFmtId="0" fontId="46" fillId="2" borderId="37" xfId="0" applyFont="1" applyFill="1" applyBorder="1" applyAlignment="1">
      <alignment horizontal="center" vertical="center" wrapText="1"/>
    </xf>
    <xf numFmtId="0" fontId="46" fillId="2" borderId="38" xfId="0" applyFont="1" applyFill="1" applyBorder="1" applyAlignment="1">
      <alignment horizontal="center" vertical="center" wrapText="1"/>
    </xf>
    <xf numFmtId="0" fontId="46" fillId="2" borderId="42" xfId="0" applyFont="1" applyFill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textRotation="90"/>
    </xf>
    <xf numFmtId="0" fontId="38" fillId="0" borderId="38" xfId="0" applyFont="1" applyBorder="1" applyAlignment="1">
      <alignment horizontal="center" vertical="center" textRotation="90"/>
    </xf>
    <xf numFmtId="0" fontId="38" fillId="0" borderId="42" xfId="0" applyFont="1" applyBorder="1" applyAlignment="1">
      <alignment horizontal="center" vertical="center" textRotation="9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42" fillId="0" borderId="6" xfId="0" applyFont="1" applyBorder="1" applyAlignment="1" applyProtection="1">
      <alignment horizontal="center" vertical="top" wrapText="1"/>
      <protection locked="0"/>
    </xf>
    <xf numFmtId="0" fontId="18" fillId="0" borderId="40" xfId="0" applyFont="1" applyBorder="1" applyAlignment="1" applyProtection="1">
      <alignment horizontal="center" vertical="top" wrapText="1"/>
      <protection locked="0"/>
    </xf>
    <xf numFmtId="0" fontId="18" fillId="0" borderId="41" xfId="0" applyFont="1" applyBorder="1" applyAlignment="1" applyProtection="1">
      <alignment horizontal="center" vertical="top" wrapText="1"/>
      <protection locked="0"/>
    </xf>
    <xf numFmtId="0" fontId="42" fillId="0" borderId="6" xfId="0" applyFont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64" fillId="0" borderId="5" xfId="0" applyFont="1" applyBorder="1" applyAlignment="1">
      <alignment horizontal="right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71" fillId="0" borderId="0" xfId="0" applyFont="1" applyBorder="1" applyAlignment="1">
      <alignment horizontal="center"/>
    </xf>
    <xf numFmtId="0" fontId="71" fillId="0" borderId="3" xfId="0" applyFont="1" applyBorder="1" applyAlignment="1">
      <alignment horizontal="center"/>
    </xf>
    <xf numFmtId="0" fontId="64" fillId="0" borderId="4" xfId="0" applyFont="1" applyBorder="1" applyAlignment="1">
      <alignment horizontal="right"/>
    </xf>
    <xf numFmtId="0" fontId="64" fillId="0" borderId="8" xfId="0" applyFont="1" applyBorder="1" applyAlignment="1">
      <alignment horizontal="right"/>
    </xf>
    <xf numFmtId="0" fontId="42" fillId="0" borderId="40" xfId="0" applyFont="1" applyBorder="1" applyAlignment="1" applyProtection="1">
      <alignment horizontal="center" vertical="center" wrapText="1"/>
      <protection locked="0"/>
    </xf>
    <xf numFmtId="0" fontId="42" fillId="0" borderId="41" xfId="0" applyFont="1" applyBorder="1" applyAlignment="1" applyProtection="1">
      <alignment horizontal="center" vertical="center" wrapText="1"/>
      <protection locked="0"/>
    </xf>
    <xf numFmtId="0" fontId="33" fillId="3" borderId="6" xfId="0" applyFont="1" applyFill="1" applyBorder="1" applyAlignment="1">
      <alignment horizontal="center" vertical="center" wrapText="1"/>
    </xf>
    <xf numFmtId="0" fontId="33" fillId="3" borderId="40" xfId="0" applyFont="1" applyFill="1" applyBorder="1" applyAlignment="1">
      <alignment horizontal="center" vertical="center" wrapText="1"/>
    </xf>
    <xf numFmtId="0" fontId="15" fillId="3" borderId="57" xfId="0" applyFont="1" applyFill="1" applyBorder="1" applyAlignment="1" applyProtection="1">
      <alignment horizontal="center" vertical="center"/>
      <protection locked="0"/>
    </xf>
    <xf numFmtId="0" fontId="15" fillId="3" borderId="56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 wrapText="1"/>
      <protection locked="0"/>
    </xf>
    <xf numFmtId="0" fontId="15" fillId="2" borderId="27" xfId="0" applyFont="1" applyFill="1" applyBorder="1" applyAlignment="1" applyProtection="1">
      <alignment horizontal="center" vertical="center" wrapText="1"/>
      <protection locked="0"/>
    </xf>
    <xf numFmtId="0" fontId="49" fillId="0" borderId="48" xfId="0" applyFont="1" applyBorder="1" applyAlignment="1" applyProtection="1">
      <alignment horizontal="center" vertical="top" wrapText="1"/>
    </xf>
    <xf numFmtId="0" fontId="49" fillId="0" borderId="50" xfId="0" applyFont="1" applyBorder="1" applyAlignment="1" applyProtection="1">
      <alignment horizontal="center" vertical="top" wrapText="1"/>
    </xf>
    <xf numFmtId="0" fontId="50" fillId="0" borderId="43" xfId="0" applyFont="1" applyBorder="1" applyAlignment="1" applyProtection="1">
      <alignment horizontal="center" vertical="top" wrapText="1"/>
    </xf>
    <xf numFmtId="0" fontId="50" fillId="0" borderId="44" xfId="0" applyFont="1" applyBorder="1" applyAlignment="1" applyProtection="1">
      <alignment horizontal="center" vertical="top" wrapText="1"/>
    </xf>
    <xf numFmtId="0" fontId="50" fillId="0" borderId="32" xfId="0" applyFont="1" applyBorder="1" applyAlignment="1" applyProtection="1">
      <alignment horizontal="center" vertical="top" wrapText="1"/>
    </xf>
    <xf numFmtId="0" fontId="49" fillId="0" borderId="43" xfId="0" applyFont="1" applyBorder="1" applyAlignment="1" applyProtection="1">
      <alignment horizontal="center" vertical="top" wrapText="1"/>
    </xf>
    <xf numFmtId="0" fontId="49" fillId="0" borderId="44" xfId="0" applyFont="1" applyBorder="1" applyAlignment="1" applyProtection="1">
      <alignment horizontal="center" vertical="top" wrapText="1"/>
    </xf>
    <xf numFmtId="0" fontId="49" fillId="0" borderId="32" xfId="0" applyFont="1" applyBorder="1" applyAlignment="1" applyProtection="1">
      <alignment horizontal="center" vertical="top" wrapText="1"/>
    </xf>
    <xf numFmtId="0" fontId="41" fillId="0" borderId="43" xfId="0" applyFont="1" applyBorder="1" applyAlignment="1" applyProtection="1">
      <alignment horizontal="left" vertical="center" wrapText="1"/>
    </xf>
    <xf numFmtId="0" fontId="41" fillId="0" borderId="44" xfId="0" applyFont="1" applyBorder="1" applyAlignment="1" applyProtection="1">
      <alignment horizontal="left" vertical="center" wrapText="1"/>
    </xf>
    <xf numFmtId="0" fontId="41" fillId="0" borderId="32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wrapText="1"/>
    </xf>
    <xf numFmtId="0" fontId="41" fillId="0" borderId="21" xfId="0" quotePrefix="1" applyFont="1" applyBorder="1" applyAlignment="1" applyProtection="1">
      <alignment horizontal="center" vertical="center" wrapText="1"/>
    </xf>
    <xf numFmtId="0" fontId="41" fillId="0" borderId="22" xfId="0" quotePrefix="1" applyFont="1" applyBorder="1" applyAlignment="1" applyProtection="1">
      <alignment horizontal="center" vertical="center" wrapText="1"/>
    </xf>
    <xf numFmtId="0" fontId="41" fillId="0" borderId="20" xfId="0" quotePrefix="1" applyFont="1" applyBorder="1" applyAlignment="1" applyProtection="1">
      <alignment horizontal="center" vertical="center" wrapText="1"/>
    </xf>
    <xf numFmtId="0" fontId="41" fillId="0" borderId="23" xfId="0" quotePrefix="1" applyFont="1" applyBorder="1" applyAlignment="1" applyProtection="1">
      <alignment horizontal="center" vertical="center" wrapText="1"/>
    </xf>
    <xf numFmtId="0" fontId="41" fillId="0" borderId="24" xfId="0" quotePrefix="1" applyFont="1" applyBorder="1" applyAlignment="1" applyProtection="1">
      <alignment horizontal="center" vertical="center" wrapText="1"/>
    </xf>
    <xf numFmtId="0" fontId="41" fillId="0" borderId="25" xfId="0" quotePrefix="1" applyFont="1" applyBorder="1" applyAlignment="1" applyProtection="1">
      <alignment horizontal="center" vertical="center" wrapText="1"/>
    </xf>
    <xf numFmtId="0" fontId="43" fillId="0" borderId="37" xfId="0" quotePrefix="1" applyFont="1" applyBorder="1" applyAlignment="1" applyProtection="1">
      <alignment horizontal="center" vertical="center" wrapText="1"/>
    </xf>
    <xf numFmtId="0" fontId="43" fillId="0" borderId="38" xfId="0" quotePrefix="1" applyFont="1" applyBorder="1" applyAlignment="1" applyProtection="1">
      <alignment horizontal="center" vertical="center" wrapText="1"/>
    </xf>
    <xf numFmtId="0" fontId="43" fillId="0" borderId="39" xfId="0" quotePrefix="1" applyFont="1" applyBorder="1" applyAlignment="1" applyProtection="1">
      <alignment horizontal="center" vertical="center" wrapText="1"/>
    </xf>
    <xf numFmtId="0" fontId="55" fillId="0" borderId="37" xfId="0" applyFont="1" applyBorder="1" applyAlignment="1" applyProtection="1">
      <alignment horizontal="center" vertical="center" wrapText="1"/>
    </xf>
    <xf numFmtId="0" fontId="55" fillId="0" borderId="38" xfId="0" applyFont="1" applyBorder="1" applyAlignment="1" applyProtection="1">
      <alignment horizontal="center" vertical="center" wrapText="1"/>
    </xf>
    <xf numFmtId="0" fontId="55" fillId="0" borderId="39" xfId="0" applyFont="1" applyBorder="1" applyAlignment="1" applyProtection="1">
      <alignment horizontal="center" vertical="center" wrapText="1"/>
    </xf>
    <xf numFmtId="0" fontId="42" fillId="0" borderId="21" xfId="0" applyFont="1" applyBorder="1" applyAlignment="1" applyProtection="1">
      <alignment horizontal="center" vertical="center" wrapText="1"/>
    </xf>
    <xf numFmtId="0" fontId="42" fillId="0" borderId="22" xfId="0" applyFont="1" applyBorder="1" applyAlignment="1" applyProtection="1">
      <alignment horizontal="center" vertical="center" wrapText="1"/>
    </xf>
    <xf numFmtId="0" fontId="42" fillId="0" borderId="20" xfId="0" applyFont="1" applyBorder="1" applyAlignment="1" applyProtection="1">
      <alignment horizontal="center" vertical="center" wrapText="1"/>
    </xf>
    <xf numFmtId="0" fontId="42" fillId="0" borderId="23" xfId="0" applyFont="1" applyBorder="1" applyAlignment="1" applyProtection="1">
      <alignment horizontal="center" vertical="center" wrapText="1"/>
    </xf>
    <xf numFmtId="0" fontId="42" fillId="0" borderId="24" xfId="0" applyFont="1" applyBorder="1" applyAlignment="1" applyProtection="1">
      <alignment horizontal="center" vertical="center" wrapText="1"/>
    </xf>
    <xf numFmtId="0" fontId="42" fillId="0" borderId="25" xfId="0" applyFont="1" applyBorder="1" applyAlignment="1" applyProtection="1">
      <alignment horizontal="center" vertical="center" wrapText="1"/>
    </xf>
    <xf numFmtId="0" fontId="43" fillId="0" borderId="37" xfId="0" applyFont="1" applyBorder="1" applyAlignment="1" applyProtection="1">
      <alignment horizontal="center" vertical="center" wrapText="1"/>
    </xf>
    <xf numFmtId="0" fontId="43" fillId="0" borderId="38" xfId="0" applyFont="1" applyBorder="1" applyAlignment="1" applyProtection="1">
      <alignment horizontal="center" vertical="center" wrapText="1"/>
    </xf>
    <xf numFmtId="0" fontId="43" fillId="0" borderId="39" xfId="0" applyFont="1" applyBorder="1" applyAlignment="1" applyProtection="1">
      <alignment horizontal="center" vertical="center" wrapText="1"/>
    </xf>
    <xf numFmtId="0" fontId="51" fillId="0" borderId="43" xfId="0" applyFont="1" applyBorder="1" applyAlignment="1" applyProtection="1">
      <alignment horizontal="center" vertical="center" wrapText="1"/>
    </xf>
    <xf numFmtId="0" fontId="51" fillId="0" borderId="44" xfId="0" applyFont="1" applyBorder="1" applyAlignment="1" applyProtection="1">
      <alignment horizontal="center" vertical="center" wrapText="1"/>
    </xf>
    <xf numFmtId="0" fontId="51" fillId="0" borderId="32" xfId="0" applyFont="1" applyBorder="1" applyAlignment="1" applyProtection="1">
      <alignment horizontal="center" vertical="center" wrapText="1"/>
    </xf>
    <xf numFmtId="0" fontId="41" fillId="0" borderId="21" xfId="0" applyFont="1" applyBorder="1" applyAlignment="1" applyProtection="1">
      <alignment horizontal="center" vertical="center" wrapText="1"/>
    </xf>
    <xf numFmtId="0" fontId="41" fillId="0" borderId="22" xfId="0" applyFont="1" applyBorder="1" applyAlignment="1" applyProtection="1">
      <alignment horizontal="center" vertical="center" wrapText="1"/>
    </xf>
    <xf numFmtId="0" fontId="41" fillId="0" borderId="20" xfId="0" applyFont="1" applyBorder="1" applyAlignment="1" applyProtection="1">
      <alignment horizontal="center" vertical="center" wrapText="1"/>
    </xf>
    <xf numFmtId="0" fontId="41" fillId="0" borderId="23" xfId="0" applyFont="1" applyBorder="1" applyAlignment="1" applyProtection="1">
      <alignment horizontal="center" vertical="center" wrapText="1"/>
    </xf>
    <xf numFmtId="0" fontId="41" fillId="0" borderId="24" xfId="0" applyFont="1" applyBorder="1" applyAlignment="1" applyProtection="1">
      <alignment horizontal="center" vertical="center" wrapText="1"/>
    </xf>
    <xf numFmtId="0" fontId="41" fillId="0" borderId="25" xfId="0" applyFont="1" applyBorder="1" applyAlignment="1" applyProtection="1">
      <alignment horizontal="center" vertical="center" wrapText="1"/>
    </xf>
    <xf numFmtId="0" fontId="41" fillId="0" borderId="55" xfId="0" applyFont="1" applyBorder="1" applyAlignment="1" applyProtection="1">
      <alignment horizontal="center" vertical="center" wrapText="1"/>
    </xf>
    <xf numFmtId="0" fontId="41" fillId="0" borderId="56" xfId="0" applyFont="1" applyBorder="1" applyAlignment="1" applyProtection="1">
      <alignment horizontal="center" vertical="center" wrapText="1"/>
    </xf>
    <xf numFmtId="0" fontId="41" fillId="0" borderId="33" xfId="0" applyFont="1" applyBorder="1" applyAlignment="1" applyProtection="1">
      <alignment horizontal="center" vertical="center" wrapText="1"/>
    </xf>
    <xf numFmtId="0" fontId="41" fillId="0" borderId="57" xfId="0" applyFont="1" applyBorder="1" applyAlignment="1" applyProtection="1">
      <alignment horizontal="center" vertical="center" wrapText="1"/>
    </xf>
    <xf numFmtId="0" fontId="41" fillId="0" borderId="3" xfId="0" applyFont="1" applyBorder="1" applyAlignment="1" applyProtection="1">
      <alignment horizontal="left" vertical="center" wrapText="1"/>
    </xf>
    <xf numFmtId="0" fontId="41" fillId="0" borderId="4" xfId="0" applyFont="1" applyBorder="1" applyAlignment="1" applyProtection="1">
      <alignment horizontal="left" vertical="center" wrapText="1"/>
    </xf>
    <xf numFmtId="0" fontId="41" fillId="0" borderId="8" xfId="0" applyFont="1" applyBorder="1" applyAlignment="1" applyProtection="1">
      <alignment horizontal="left" vertical="center" wrapText="1"/>
    </xf>
    <xf numFmtId="0" fontId="40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48" fillId="0" borderId="14" xfId="0" applyFont="1" applyBorder="1" applyAlignment="1" applyProtection="1">
      <alignment horizontal="left" vertical="top" wrapText="1"/>
    </xf>
    <xf numFmtId="0" fontId="48" fillId="0" borderId="12" xfId="0" applyFont="1" applyBorder="1" applyAlignment="1" applyProtection="1">
      <alignment horizontal="left" vertical="top" wrapText="1"/>
    </xf>
    <xf numFmtId="0" fontId="55" fillId="0" borderId="53" xfId="0" applyFont="1" applyBorder="1" applyAlignment="1" applyProtection="1">
      <alignment horizontal="center" vertical="center" wrapText="1"/>
    </xf>
    <xf numFmtId="0" fontId="46" fillId="0" borderId="1" xfId="0" applyFont="1" applyBorder="1" applyAlignment="1" applyProtection="1">
      <alignment horizontal="center" vertical="top" wrapText="1"/>
    </xf>
    <xf numFmtId="0" fontId="2" fillId="0" borderId="6" xfId="0" quotePrefix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71"/>
  <sheetViews>
    <sheetView view="pageBreakPreview" topLeftCell="A40" zoomScaleNormal="96" zoomScaleSheetLayoutView="100" workbookViewId="0">
      <selection activeCell="G47" sqref="G47:G49"/>
    </sheetView>
  </sheetViews>
  <sheetFormatPr defaultRowHeight="15.75" x14ac:dyDescent="0.3"/>
  <cols>
    <col min="1" max="1" width="11.7109375" style="1" customWidth="1"/>
    <col min="2" max="2" width="4.85546875" style="8" bestFit="1" customWidth="1"/>
    <col min="3" max="3" width="35.140625" style="1" customWidth="1"/>
    <col min="4" max="4" width="4.42578125" style="14" customWidth="1"/>
    <col min="5" max="5" width="4.28515625" style="14" customWidth="1"/>
    <col min="6" max="6" width="13.42578125" style="6" bestFit="1" customWidth="1"/>
    <col min="7" max="7" width="64.7109375" style="7" customWidth="1"/>
    <col min="8" max="8" width="17.5703125" style="7" customWidth="1"/>
    <col min="9" max="10" width="9.140625" style="1" customWidth="1"/>
    <col min="11" max="11" width="9.140625" style="1" hidden="1" customWidth="1"/>
    <col min="12" max="12" width="8.85546875" style="1" hidden="1" customWidth="1"/>
    <col min="13" max="13" width="9.140625" style="1" hidden="1" customWidth="1"/>
    <col min="14" max="15" width="9.140625" style="8" hidden="1" customWidth="1"/>
    <col min="16" max="16" width="33.42578125" style="8" hidden="1" customWidth="1"/>
    <col min="17" max="18" width="9.140625" style="1" hidden="1" customWidth="1"/>
    <col min="19" max="16384" width="9.140625" style="1"/>
  </cols>
  <sheetData>
    <row r="1" spans="1:16" ht="24.75" x14ac:dyDescent="0.3">
      <c r="A1" s="242" t="s">
        <v>424</v>
      </c>
      <c r="B1" s="242"/>
      <c r="C1" s="242"/>
      <c r="D1" s="242"/>
      <c r="E1" s="242"/>
      <c r="F1" s="242"/>
      <c r="G1" s="242"/>
      <c r="H1" s="242"/>
      <c r="L1" s="1" t="b">
        <f>OR(ISBLANK(A1),ISBLANK(B3),ISBLANK(A4))</f>
        <v>0</v>
      </c>
      <c r="M1" s="4"/>
      <c r="N1" s="11"/>
      <c r="O1" s="12"/>
      <c r="P1" s="63" t="s">
        <v>343</v>
      </c>
    </row>
    <row r="2" spans="1:16" ht="16.5" x14ac:dyDescent="0.25">
      <c r="A2" s="243" t="s">
        <v>370</v>
      </c>
      <c r="B2" s="244"/>
      <c r="C2" s="244"/>
      <c r="D2" s="244"/>
      <c r="E2" s="244"/>
      <c r="F2" s="244"/>
      <c r="G2" s="244"/>
      <c r="H2" s="244"/>
      <c r="P2" s="63" t="s">
        <v>276</v>
      </c>
    </row>
    <row r="3" spans="1:16" ht="18.75" thickBot="1" x14ac:dyDescent="0.4">
      <c r="A3" s="123" t="s">
        <v>0</v>
      </c>
      <c r="B3" s="189" t="s">
        <v>459</v>
      </c>
      <c r="C3" s="124" t="s">
        <v>1</v>
      </c>
      <c r="D3" s="233" t="s">
        <v>2</v>
      </c>
      <c r="E3" s="234"/>
      <c r="F3" s="81"/>
      <c r="G3" s="119"/>
      <c r="H3" s="119"/>
      <c r="L3" s="10" t="s">
        <v>2</v>
      </c>
      <c r="P3" s="13" t="s">
        <v>2</v>
      </c>
    </row>
    <row r="4" spans="1:16" ht="16.5" thickBot="1" x14ac:dyDescent="0.3">
      <c r="A4" s="245" t="s">
        <v>2</v>
      </c>
      <c r="B4" s="246"/>
      <c r="C4" s="246"/>
      <c r="D4" s="246"/>
      <c r="E4" s="246"/>
      <c r="F4" s="246"/>
      <c r="G4" s="246"/>
      <c r="H4" s="247"/>
    </row>
    <row r="5" spans="1:16" ht="16.5" thickBot="1" x14ac:dyDescent="0.3">
      <c r="A5" s="120"/>
      <c r="B5" s="120"/>
      <c r="C5" s="120"/>
      <c r="D5" s="120"/>
      <c r="E5" s="120"/>
      <c r="F5" s="120"/>
      <c r="G5" s="120"/>
      <c r="H5" s="120"/>
      <c r="L5" s="3"/>
    </row>
    <row r="6" spans="1:16" s="5" customFormat="1" thickBot="1" x14ac:dyDescent="0.3">
      <c r="A6" s="26" t="s">
        <v>5</v>
      </c>
      <c r="B6" s="27" t="s">
        <v>6</v>
      </c>
      <c r="C6" s="26" t="s">
        <v>7</v>
      </c>
      <c r="D6" s="26">
        <v>5</v>
      </c>
      <c r="E6" s="26" t="s">
        <v>8</v>
      </c>
      <c r="F6" s="26" t="s">
        <v>9</v>
      </c>
      <c r="G6" s="64" t="s">
        <v>3</v>
      </c>
      <c r="H6" s="64" t="s">
        <v>346</v>
      </c>
      <c r="L6" s="65" t="s">
        <v>277</v>
      </c>
      <c r="M6" s="65" t="s">
        <v>278</v>
      </c>
      <c r="N6" s="65">
        <v>5</v>
      </c>
      <c r="O6" s="65" t="s">
        <v>8</v>
      </c>
      <c r="P6" s="65" t="s">
        <v>279</v>
      </c>
    </row>
    <row r="7" spans="1:16" ht="47.25" x14ac:dyDescent="0.25">
      <c r="A7" s="195" t="s">
        <v>14</v>
      </c>
      <c r="B7" s="239">
        <v>1</v>
      </c>
      <c r="C7" s="30" t="s">
        <v>15</v>
      </c>
      <c r="D7" s="28" t="s">
        <v>377</v>
      </c>
      <c r="E7" s="32"/>
      <c r="F7" s="198" t="str">
        <f>IF(G7="",P3,(IF(P7=2,P2,IF(P8=2,P2,IF(P9=2,P2,(IF(L7=3,"ePsf]",IF(M7&gt;=1,"gePsf]",P1))))))))</f>
        <v>ePsf]</v>
      </c>
      <c r="G7" s="235" t="s">
        <v>418</v>
      </c>
      <c r="H7" s="248" t="s">
        <v>379</v>
      </c>
      <c r="L7" s="8">
        <f>COUNTIF(D7:D9,"a")</f>
        <v>3</v>
      </c>
      <c r="M7" s="8">
        <f>COUNTIF(E7:E9,"a")</f>
        <v>0</v>
      </c>
      <c r="N7" s="8">
        <f t="shared" ref="N7:O9" si="0">COUNTIF(D7,"a")</f>
        <v>1</v>
      </c>
      <c r="O7" s="8">
        <f t="shared" si="0"/>
        <v>0</v>
      </c>
      <c r="P7" s="8">
        <f>N7+O7</f>
        <v>1</v>
      </c>
    </row>
    <row r="8" spans="1:16" ht="31.5" x14ac:dyDescent="0.25">
      <c r="A8" s="196"/>
      <c r="B8" s="240"/>
      <c r="C8" s="31" t="s">
        <v>16</v>
      </c>
      <c r="D8" s="9" t="s">
        <v>377</v>
      </c>
      <c r="E8" s="33"/>
      <c r="F8" s="199"/>
      <c r="G8" s="236"/>
      <c r="H8" s="249"/>
      <c r="L8" s="8"/>
      <c r="M8" s="8"/>
      <c r="N8" s="8">
        <f t="shared" si="0"/>
        <v>1</v>
      </c>
      <c r="O8" s="8">
        <f t="shared" si="0"/>
        <v>0</v>
      </c>
      <c r="P8" s="8">
        <f>N8+O8</f>
        <v>1</v>
      </c>
    </row>
    <row r="9" spans="1:16" ht="48" thickBot="1" x14ac:dyDescent="0.3">
      <c r="A9" s="238"/>
      <c r="B9" s="241"/>
      <c r="C9" s="34" t="s">
        <v>17</v>
      </c>
      <c r="D9" s="35" t="s">
        <v>377</v>
      </c>
      <c r="E9" s="36"/>
      <c r="F9" s="199"/>
      <c r="G9" s="236"/>
      <c r="H9" s="249"/>
      <c r="L9" s="8"/>
      <c r="M9" s="8"/>
      <c r="N9" s="8">
        <f t="shared" si="0"/>
        <v>1</v>
      </c>
      <c r="O9" s="8">
        <f t="shared" si="0"/>
        <v>0</v>
      </c>
      <c r="P9" s="8">
        <f>N9+O9</f>
        <v>1</v>
      </c>
    </row>
    <row r="10" spans="1:16" ht="316.5" customHeight="1" thickBot="1" x14ac:dyDescent="0.3">
      <c r="A10" s="204" t="s">
        <v>348</v>
      </c>
      <c r="B10" s="205"/>
      <c r="C10" s="205"/>
      <c r="D10" s="205"/>
      <c r="E10" s="206"/>
      <c r="F10" s="200"/>
      <c r="G10" s="237"/>
      <c r="H10" s="250"/>
      <c r="L10" s="8"/>
      <c r="M10" s="8"/>
    </row>
    <row r="11" spans="1:16" ht="63" x14ac:dyDescent="0.25">
      <c r="A11" s="195" t="s">
        <v>18</v>
      </c>
      <c r="B11" s="201">
        <v>2</v>
      </c>
      <c r="C11" s="37" t="s">
        <v>19</v>
      </c>
      <c r="D11" s="28" t="s">
        <v>377</v>
      </c>
      <c r="E11" s="32"/>
      <c r="F11" s="198" t="str">
        <f>IF(G11="",P3,(IF(P11=2,P2,IF(P12=2,P2,IF(P13=2,P2,(IF(P14=2,P2,(IF(L11=4,"ePsf]",IF(M11&gt;=1,"gePsf]",P1))))))))))</f>
        <v>ePsf]</v>
      </c>
      <c r="G11" s="211" t="s">
        <v>419</v>
      </c>
      <c r="H11" s="230" t="s">
        <v>380</v>
      </c>
      <c r="L11" s="8">
        <f>COUNTIF(D11:D14,"a")</f>
        <v>4</v>
      </c>
      <c r="M11" s="8">
        <f>COUNTIF(E11:E14,"a")</f>
        <v>0</v>
      </c>
      <c r="N11" s="8">
        <f>COUNTIF(D11,"a")</f>
        <v>1</v>
      </c>
      <c r="O11" s="8">
        <f>COUNTIF(E11,"a")</f>
        <v>0</v>
      </c>
      <c r="P11" s="8">
        <f>N11+O11</f>
        <v>1</v>
      </c>
    </row>
    <row r="12" spans="1:16" ht="63" x14ac:dyDescent="0.25">
      <c r="A12" s="196"/>
      <c r="B12" s="202"/>
      <c r="C12" s="38" t="s">
        <v>20</v>
      </c>
      <c r="D12" s="9" t="s">
        <v>377</v>
      </c>
      <c r="E12" s="33"/>
      <c r="F12" s="199"/>
      <c r="G12" s="212"/>
      <c r="H12" s="231"/>
      <c r="L12" s="8"/>
      <c r="M12" s="8"/>
      <c r="N12" s="8">
        <f>COUNTIF(D12,"a")</f>
        <v>1</v>
      </c>
      <c r="O12" s="8">
        <f>COUNTIF(E12,"a")</f>
        <v>0</v>
      </c>
      <c r="P12" s="8">
        <f t="shared" ref="P12:P54" si="1">N12+O12</f>
        <v>1</v>
      </c>
    </row>
    <row r="13" spans="1:16" ht="31.5" x14ac:dyDescent="0.25">
      <c r="A13" s="196"/>
      <c r="B13" s="202"/>
      <c r="C13" s="38" t="s">
        <v>21</v>
      </c>
      <c r="D13" s="9" t="s">
        <v>377</v>
      </c>
      <c r="E13" s="33"/>
      <c r="F13" s="199"/>
      <c r="G13" s="212"/>
      <c r="H13" s="231"/>
      <c r="L13" s="8"/>
      <c r="M13" s="8"/>
      <c r="N13" s="8">
        <f t="shared" ref="N13:N54" si="2">COUNTIF(D13,"a")</f>
        <v>1</v>
      </c>
      <c r="O13" s="8">
        <f t="shared" ref="O13:O54" si="3">COUNTIF(E13,"a")</f>
        <v>0</v>
      </c>
      <c r="P13" s="8">
        <f t="shared" si="1"/>
        <v>1</v>
      </c>
    </row>
    <row r="14" spans="1:16" ht="63.75" thickBot="1" x14ac:dyDescent="0.3">
      <c r="A14" s="197"/>
      <c r="B14" s="203"/>
      <c r="C14" s="39" t="s">
        <v>22</v>
      </c>
      <c r="D14" s="35" t="s">
        <v>377</v>
      </c>
      <c r="E14" s="36"/>
      <c r="F14" s="199"/>
      <c r="G14" s="212"/>
      <c r="H14" s="231"/>
      <c r="L14" s="8"/>
      <c r="M14" s="8"/>
      <c r="N14" s="8">
        <f t="shared" si="2"/>
        <v>1</v>
      </c>
      <c r="O14" s="8">
        <f t="shared" si="3"/>
        <v>0</v>
      </c>
      <c r="P14" s="8">
        <f t="shared" si="1"/>
        <v>1</v>
      </c>
    </row>
    <row r="15" spans="1:16" ht="70.5" customHeight="1" thickBot="1" x14ac:dyDescent="0.3">
      <c r="A15" s="204" t="s">
        <v>349</v>
      </c>
      <c r="B15" s="205"/>
      <c r="C15" s="205"/>
      <c r="D15" s="205"/>
      <c r="E15" s="206"/>
      <c r="F15" s="200"/>
      <c r="G15" s="213"/>
      <c r="H15" s="232"/>
      <c r="L15" s="8"/>
      <c r="M15" s="8"/>
    </row>
    <row r="16" spans="1:16" ht="31.5" x14ac:dyDescent="0.3">
      <c r="A16" s="195" t="s">
        <v>23</v>
      </c>
      <c r="B16" s="201">
        <v>3</v>
      </c>
      <c r="C16" s="37" t="s">
        <v>24</v>
      </c>
      <c r="D16" s="29" t="s">
        <v>377</v>
      </c>
      <c r="E16" s="41"/>
      <c r="F16" s="198" t="str">
        <f>IF(G16="",P3,IF(P16=2,P2,IF(P17=2,P2,(IF(P18=2,P2,IF(L16=3,"ePsf]",IF(M16&gt;=1,"gePsf]",P1)))))))</f>
        <v>ePsf]</v>
      </c>
      <c r="G16" s="211" t="s">
        <v>450</v>
      </c>
      <c r="H16" s="230" t="s">
        <v>381</v>
      </c>
      <c r="L16" s="8">
        <f>COUNTIF(D16:D18,"a")</f>
        <v>3</v>
      </c>
      <c r="M16" s="8">
        <f>COUNTIF(E16:E18,"a")</f>
        <v>0</v>
      </c>
      <c r="N16" s="8">
        <f t="shared" si="2"/>
        <v>1</v>
      </c>
      <c r="O16" s="8">
        <f t="shared" si="3"/>
        <v>0</v>
      </c>
      <c r="P16" s="8">
        <f t="shared" si="1"/>
        <v>1</v>
      </c>
    </row>
    <row r="17" spans="1:16" ht="31.5" x14ac:dyDescent="0.3">
      <c r="A17" s="196"/>
      <c r="B17" s="202"/>
      <c r="C17" s="38" t="s">
        <v>25</v>
      </c>
      <c r="D17" s="22" t="s">
        <v>377</v>
      </c>
      <c r="E17" s="42"/>
      <c r="F17" s="199"/>
      <c r="G17" s="212"/>
      <c r="H17" s="231"/>
      <c r="L17" s="8"/>
      <c r="M17" s="8"/>
      <c r="N17" s="8">
        <f t="shared" si="2"/>
        <v>1</v>
      </c>
      <c r="O17" s="8">
        <f t="shared" si="3"/>
        <v>0</v>
      </c>
      <c r="P17" s="8">
        <f t="shared" si="1"/>
        <v>1</v>
      </c>
    </row>
    <row r="18" spans="1:16" ht="32.25" thickBot="1" x14ac:dyDescent="0.35">
      <c r="A18" s="197"/>
      <c r="B18" s="203"/>
      <c r="C18" s="39" t="s">
        <v>26</v>
      </c>
      <c r="D18" s="40" t="s">
        <v>377</v>
      </c>
      <c r="E18" s="43"/>
      <c r="F18" s="199"/>
      <c r="G18" s="212"/>
      <c r="H18" s="231"/>
      <c r="L18" s="8"/>
      <c r="M18" s="8"/>
      <c r="N18" s="8">
        <f t="shared" si="2"/>
        <v>1</v>
      </c>
      <c r="O18" s="8">
        <f t="shared" si="3"/>
        <v>0</v>
      </c>
      <c r="P18" s="8">
        <f t="shared" si="1"/>
        <v>1</v>
      </c>
    </row>
    <row r="19" spans="1:16" ht="78" customHeight="1" thickBot="1" x14ac:dyDescent="0.3">
      <c r="A19" s="204" t="s">
        <v>350</v>
      </c>
      <c r="B19" s="205"/>
      <c r="C19" s="205"/>
      <c r="D19" s="205"/>
      <c r="E19" s="210"/>
      <c r="F19" s="200"/>
      <c r="G19" s="213"/>
      <c r="H19" s="232"/>
      <c r="L19" s="8"/>
      <c r="M19" s="8"/>
    </row>
    <row r="20" spans="1:16" x14ac:dyDescent="0.3">
      <c r="A20" s="207" t="s">
        <v>27</v>
      </c>
      <c r="B20" s="201">
        <v>4</v>
      </c>
      <c r="C20" s="44" t="s">
        <v>28</v>
      </c>
      <c r="D20" s="29" t="s">
        <v>377</v>
      </c>
      <c r="E20" s="41"/>
      <c r="F20" s="198" t="str">
        <f>IF(G20="",P3,(IF(P20=2,P2,IF(P21=2,P2,IF(P22=2,P2,IF(P23=2,P2,(IF(P24=2,P2,IF(L20=5,"ePsf]",IF(M20&gt;=1,"gePsf]",P1))))))))))</f>
        <v>ePsf]</v>
      </c>
      <c r="G20" s="211" t="s">
        <v>420</v>
      </c>
      <c r="H20" s="230" t="s">
        <v>382</v>
      </c>
      <c r="L20" s="8">
        <f>COUNTIF(D20:D24,"a")</f>
        <v>5</v>
      </c>
      <c r="M20" s="8">
        <f>COUNTIF(E20:E24,"a")</f>
        <v>0</v>
      </c>
      <c r="N20" s="8">
        <f t="shared" si="2"/>
        <v>1</v>
      </c>
      <c r="O20" s="8">
        <f t="shared" si="3"/>
        <v>0</v>
      </c>
      <c r="P20" s="8">
        <f t="shared" si="1"/>
        <v>1</v>
      </c>
    </row>
    <row r="21" spans="1:16" ht="47.25" x14ac:dyDescent="0.3">
      <c r="A21" s="208"/>
      <c r="B21" s="202"/>
      <c r="C21" s="45" t="s">
        <v>29</v>
      </c>
      <c r="D21" s="22" t="s">
        <v>377</v>
      </c>
      <c r="E21" s="42"/>
      <c r="F21" s="199"/>
      <c r="G21" s="212"/>
      <c r="H21" s="231"/>
      <c r="L21" s="8"/>
      <c r="M21" s="8"/>
      <c r="N21" s="8">
        <f t="shared" si="2"/>
        <v>1</v>
      </c>
      <c r="O21" s="8">
        <f t="shared" si="3"/>
        <v>0</v>
      </c>
      <c r="P21" s="8">
        <f t="shared" si="1"/>
        <v>1</v>
      </c>
    </row>
    <row r="22" spans="1:16" ht="31.5" x14ac:dyDescent="0.3">
      <c r="A22" s="208"/>
      <c r="B22" s="202"/>
      <c r="C22" s="45" t="s">
        <v>30</v>
      </c>
      <c r="D22" s="22" t="s">
        <v>377</v>
      </c>
      <c r="E22" s="42"/>
      <c r="F22" s="199"/>
      <c r="G22" s="212"/>
      <c r="H22" s="231"/>
      <c r="L22" s="8"/>
      <c r="M22" s="8"/>
      <c r="N22" s="8">
        <f t="shared" si="2"/>
        <v>1</v>
      </c>
      <c r="O22" s="8">
        <f t="shared" si="3"/>
        <v>0</v>
      </c>
      <c r="P22" s="8">
        <f t="shared" si="1"/>
        <v>1</v>
      </c>
    </row>
    <row r="23" spans="1:16" ht="47.25" x14ac:dyDescent="0.3">
      <c r="A23" s="208"/>
      <c r="B23" s="202"/>
      <c r="C23" s="45" t="s">
        <v>31</v>
      </c>
      <c r="D23" s="22" t="s">
        <v>377</v>
      </c>
      <c r="E23" s="42"/>
      <c r="F23" s="199"/>
      <c r="G23" s="212"/>
      <c r="H23" s="231"/>
      <c r="L23" s="8"/>
      <c r="M23" s="8"/>
      <c r="N23" s="8">
        <f t="shared" si="2"/>
        <v>1</v>
      </c>
      <c r="O23" s="8">
        <f t="shared" si="3"/>
        <v>0</v>
      </c>
      <c r="P23" s="8">
        <f t="shared" si="1"/>
        <v>1</v>
      </c>
    </row>
    <row r="24" spans="1:16" ht="32.25" thickBot="1" x14ac:dyDescent="0.35">
      <c r="A24" s="209"/>
      <c r="B24" s="203"/>
      <c r="C24" s="46" t="s">
        <v>32</v>
      </c>
      <c r="D24" s="40" t="s">
        <v>377</v>
      </c>
      <c r="E24" s="43"/>
      <c r="F24" s="199"/>
      <c r="G24" s="212"/>
      <c r="H24" s="231"/>
      <c r="L24" s="8"/>
      <c r="M24" s="8"/>
      <c r="N24" s="8">
        <f t="shared" si="2"/>
        <v>1</v>
      </c>
      <c r="O24" s="8">
        <f t="shared" si="3"/>
        <v>0</v>
      </c>
      <c r="P24" s="8">
        <f t="shared" si="1"/>
        <v>1</v>
      </c>
    </row>
    <row r="25" spans="1:16" ht="75" customHeight="1" thickBot="1" x14ac:dyDescent="0.3">
      <c r="A25" s="204" t="s">
        <v>74</v>
      </c>
      <c r="B25" s="205"/>
      <c r="C25" s="205"/>
      <c r="D25" s="205"/>
      <c r="E25" s="206"/>
      <c r="F25" s="200"/>
      <c r="G25" s="213"/>
      <c r="H25" s="232"/>
      <c r="L25" s="8"/>
      <c r="M25" s="8"/>
    </row>
    <row r="26" spans="1:16" ht="31.5" x14ac:dyDescent="0.3">
      <c r="A26" s="195" t="s">
        <v>33</v>
      </c>
      <c r="B26" s="201">
        <v>5</v>
      </c>
      <c r="C26" s="47" t="s">
        <v>34</v>
      </c>
      <c r="D26" s="29" t="s">
        <v>377</v>
      </c>
      <c r="E26" s="41"/>
      <c r="F26" s="198" t="str">
        <f>IF(G26="",P3,(IF(P26=2,P2,IF(P27=2,P2,IF(P28=2,P2,IF(L26=3,"ePsf]",IF(M26&gt;=1,"gePsf]",P1)))))))</f>
        <v>ePsf]</v>
      </c>
      <c r="G26" s="211" t="s">
        <v>421</v>
      </c>
      <c r="H26" s="230" t="s">
        <v>383</v>
      </c>
      <c r="L26" s="8">
        <f>COUNTIF(D26:D28,"a")</f>
        <v>3</v>
      </c>
      <c r="M26" s="8">
        <f>COUNTIF(E26:E28,"a")</f>
        <v>0</v>
      </c>
      <c r="N26" s="8">
        <f t="shared" si="2"/>
        <v>1</v>
      </c>
      <c r="O26" s="8">
        <f t="shared" si="3"/>
        <v>0</v>
      </c>
      <c r="P26" s="8">
        <f t="shared" si="1"/>
        <v>1</v>
      </c>
    </row>
    <row r="27" spans="1:16" ht="47.25" x14ac:dyDescent="0.3">
      <c r="A27" s="196"/>
      <c r="B27" s="202"/>
      <c r="C27" s="48" t="s">
        <v>73</v>
      </c>
      <c r="D27" s="22" t="s">
        <v>377</v>
      </c>
      <c r="E27" s="42"/>
      <c r="F27" s="199"/>
      <c r="G27" s="212"/>
      <c r="H27" s="231"/>
      <c r="L27" s="8"/>
      <c r="M27" s="8"/>
      <c r="N27" s="8">
        <f t="shared" si="2"/>
        <v>1</v>
      </c>
      <c r="O27" s="8">
        <f t="shared" si="3"/>
        <v>0</v>
      </c>
      <c r="P27" s="8">
        <f t="shared" si="1"/>
        <v>1</v>
      </c>
    </row>
    <row r="28" spans="1:16" ht="32.25" thickBot="1" x14ac:dyDescent="0.35">
      <c r="A28" s="197"/>
      <c r="B28" s="203"/>
      <c r="C28" s="49" t="s">
        <v>35</v>
      </c>
      <c r="D28" s="40" t="s">
        <v>377</v>
      </c>
      <c r="E28" s="43"/>
      <c r="F28" s="199"/>
      <c r="G28" s="212"/>
      <c r="H28" s="231"/>
      <c r="L28" s="8"/>
      <c r="M28" s="8"/>
      <c r="N28" s="8">
        <f t="shared" si="2"/>
        <v>1</v>
      </c>
      <c r="O28" s="8">
        <f t="shared" si="3"/>
        <v>0</v>
      </c>
      <c r="P28" s="8">
        <f t="shared" si="1"/>
        <v>1</v>
      </c>
    </row>
    <row r="29" spans="1:16" ht="54.75" customHeight="1" thickBot="1" x14ac:dyDescent="0.3">
      <c r="A29" s="192" t="s">
        <v>70</v>
      </c>
      <c r="B29" s="193"/>
      <c r="C29" s="193"/>
      <c r="D29" s="193"/>
      <c r="E29" s="194"/>
      <c r="F29" s="200"/>
      <c r="G29" s="213"/>
      <c r="H29" s="232"/>
      <c r="L29" s="8"/>
      <c r="M29" s="8"/>
    </row>
    <row r="30" spans="1:16" ht="31.5" x14ac:dyDescent="0.3">
      <c r="A30" s="195" t="s">
        <v>36</v>
      </c>
      <c r="B30" s="201">
        <v>6</v>
      </c>
      <c r="C30" s="47" t="s">
        <v>37</v>
      </c>
      <c r="D30" s="29" t="s">
        <v>377</v>
      </c>
      <c r="E30" s="41"/>
      <c r="F30" s="198" t="str">
        <f>IF(G30="",P3,(IF(P30=2,P2,IF(P31=2,P2,IF(P32=2,P2,IF(P33=2,P2,IF(L30=4,"ePsf]",IF(M30&gt;=1,"gePsf]",P1))))))))</f>
        <v>ePsf]</v>
      </c>
      <c r="G30" s="211" t="s">
        <v>422</v>
      </c>
      <c r="H30" s="230" t="s">
        <v>384</v>
      </c>
      <c r="L30" s="8">
        <f>COUNTIF(D30:D33,"a")</f>
        <v>4</v>
      </c>
      <c r="M30" s="8">
        <f>COUNTIF(E30:E33,"a")</f>
        <v>0</v>
      </c>
      <c r="N30" s="8">
        <f t="shared" si="2"/>
        <v>1</v>
      </c>
      <c r="O30" s="8">
        <f t="shared" si="3"/>
        <v>0</v>
      </c>
      <c r="P30" s="8">
        <f t="shared" si="1"/>
        <v>1</v>
      </c>
    </row>
    <row r="31" spans="1:16" ht="31.5" x14ac:dyDescent="0.3">
      <c r="A31" s="196"/>
      <c r="B31" s="202"/>
      <c r="C31" s="48" t="s">
        <v>38</v>
      </c>
      <c r="D31" s="22" t="s">
        <v>377</v>
      </c>
      <c r="E31" s="42"/>
      <c r="F31" s="199"/>
      <c r="G31" s="212"/>
      <c r="H31" s="231"/>
      <c r="L31" s="8"/>
      <c r="M31" s="8"/>
      <c r="N31" s="8">
        <f t="shared" si="2"/>
        <v>1</v>
      </c>
      <c r="O31" s="8">
        <f t="shared" si="3"/>
        <v>0</v>
      </c>
      <c r="P31" s="8">
        <f t="shared" si="1"/>
        <v>1</v>
      </c>
    </row>
    <row r="32" spans="1:16" ht="63" x14ac:dyDescent="0.3">
      <c r="A32" s="196"/>
      <c r="B32" s="202"/>
      <c r="C32" s="48" t="s">
        <v>39</v>
      </c>
      <c r="D32" s="22" t="s">
        <v>377</v>
      </c>
      <c r="E32" s="42"/>
      <c r="F32" s="199"/>
      <c r="G32" s="212"/>
      <c r="H32" s="231"/>
      <c r="L32" s="8"/>
      <c r="M32" s="8"/>
      <c r="N32" s="8">
        <f t="shared" si="2"/>
        <v>1</v>
      </c>
      <c r="O32" s="8">
        <f t="shared" si="3"/>
        <v>0</v>
      </c>
      <c r="P32" s="8">
        <f t="shared" si="1"/>
        <v>1</v>
      </c>
    </row>
    <row r="33" spans="1:16" ht="32.25" thickBot="1" x14ac:dyDescent="0.35">
      <c r="A33" s="197"/>
      <c r="B33" s="203"/>
      <c r="C33" s="49" t="s">
        <v>40</v>
      </c>
      <c r="D33" s="40" t="s">
        <v>377</v>
      </c>
      <c r="E33" s="43"/>
      <c r="F33" s="199"/>
      <c r="G33" s="212"/>
      <c r="H33" s="231"/>
      <c r="L33" s="8"/>
      <c r="M33" s="8"/>
      <c r="N33" s="8">
        <f t="shared" si="2"/>
        <v>1</v>
      </c>
      <c r="O33" s="8">
        <f t="shared" si="3"/>
        <v>0</v>
      </c>
      <c r="P33" s="8">
        <f t="shared" si="1"/>
        <v>1</v>
      </c>
    </row>
    <row r="34" spans="1:16" ht="132" customHeight="1" thickBot="1" x14ac:dyDescent="0.3">
      <c r="A34" s="192" t="s">
        <v>71</v>
      </c>
      <c r="B34" s="193"/>
      <c r="C34" s="193"/>
      <c r="D34" s="193"/>
      <c r="E34" s="194"/>
      <c r="F34" s="200"/>
      <c r="G34" s="213"/>
      <c r="H34" s="232"/>
      <c r="L34" s="8"/>
      <c r="M34" s="8"/>
    </row>
    <row r="35" spans="1:16" ht="47.25" x14ac:dyDescent="0.3">
      <c r="A35" s="195" t="s">
        <v>41</v>
      </c>
      <c r="B35" s="201">
        <v>7</v>
      </c>
      <c r="C35" s="37" t="s">
        <v>42</v>
      </c>
      <c r="D35" s="29" t="s">
        <v>377</v>
      </c>
      <c r="E35" s="41"/>
      <c r="F35" s="214" t="str">
        <f>IF(G35="",P3,(IF(P35=2,P2,IF(P36=2,P2,IF(P37=2,P2,IF(P41=2,P2,IF(P42=2,P2,IF(L35=5,"ePsf]",IF(M35&gt;=1,"gePsf]",P1)))))))))</f>
        <v>ePsf]</v>
      </c>
      <c r="G35" s="217" t="s">
        <v>454</v>
      </c>
      <c r="H35" s="251" t="s">
        <v>385</v>
      </c>
      <c r="L35" s="8">
        <f>COUNTIF(D35:D42,"a")</f>
        <v>5</v>
      </c>
      <c r="M35" s="8">
        <f>COUNTIF(E35:E42,"a")</f>
        <v>0</v>
      </c>
      <c r="N35" s="8">
        <f t="shared" si="2"/>
        <v>1</v>
      </c>
      <c r="O35" s="8">
        <f t="shared" si="3"/>
        <v>0</v>
      </c>
      <c r="P35" s="8">
        <f t="shared" si="1"/>
        <v>1</v>
      </c>
    </row>
    <row r="36" spans="1:16" ht="31.5" x14ac:dyDescent="0.3">
      <c r="A36" s="196"/>
      <c r="B36" s="202"/>
      <c r="C36" s="48" t="s">
        <v>43</v>
      </c>
      <c r="D36" s="22" t="s">
        <v>377</v>
      </c>
      <c r="E36" s="42"/>
      <c r="F36" s="215"/>
      <c r="G36" s="218"/>
      <c r="H36" s="252"/>
      <c r="L36" s="8"/>
      <c r="M36" s="8"/>
      <c r="N36" s="8">
        <f t="shared" si="2"/>
        <v>1</v>
      </c>
      <c r="O36" s="8">
        <f t="shared" si="3"/>
        <v>0</v>
      </c>
      <c r="P36" s="8">
        <f t="shared" si="1"/>
        <v>1</v>
      </c>
    </row>
    <row r="37" spans="1:16" ht="31.5" x14ac:dyDescent="0.3">
      <c r="A37" s="196"/>
      <c r="B37" s="202"/>
      <c r="C37" s="48" t="s">
        <v>44</v>
      </c>
      <c r="D37" s="22" t="s">
        <v>377</v>
      </c>
      <c r="E37" s="42"/>
      <c r="F37" s="215"/>
      <c r="G37" s="218"/>
      <c r="H37" s="252"/>
      <c r="L37" s="8"/>
      <c r="M37" s="8"/>
      <c r="N37" s="8">
        <f t="shared" si="2"/>
        <v>1</v>
      </c>
      <c r="O37" s="8">
        <f t="shared" si="3"/>
        <v>0</v>
      </c>
      <c r="P37" s="8">
        <f t="shared" si="1"/>
        <v>1</v>
      </c>
    </row>
    <row r="38" spans="1:16" ht="31.5" x14ac:dyDescent="0.25">
      <c r="A38" s="196"/>
      <c r="B38" s="202"/>
      <c r="C38" s="50" t="s">
        <v>45</v>
      </c>
      <c r="D38" s="220"/>
      <c r="E38" s="221"/>
      <c r="F38" s="215"/>
      <c r="G38" s="218"/>
      <c r="H38" s="252"/>
      <c r="L38" s="8"/>
      <c r="M38" s="8"/>
      <c r="N38" s="8">
        <f t="shared" si="2"/>
        <v>0</v>
      </c>
      <c r="O38" s="8">
        <f t="shared" si="3"/>
        <v>0</v>
      </c>
      <c r="P38" s="8">
        <f t="shared" si="1"/>
        <v>0</v>
      </c>
    </row>
    <row r="39" spans="1:16" ht="31.5" x14ac:dyDescent="0.25">
      <c r="A39" s="196"/>
      <c r="B39" s="202"/>
      <c r="C39" s="50" t="s">
        <v>46</v>
      </c>
      <c r="D39" s="220"/>
      <c r="E39" s="221"/>
      <c r="F39" s="215"/>
      <c r="G39" s="218"/>
      <c r="H39" s="252"/>
      <c r="L39" s="8"/>
      <c r="M39" s="8"/>
      <c r="N39" s="8">
        <f t="shared" si="2"/>
        <v>0</v>
      </c>
      <c r="O39" s="8">
        <f t="shared" si="3"/>
        <v>0</v>
      </c>
      <c r="P39" s="8">
        <f t="shared" si="1"/>
        <v>0</v>
      </c>
    </row>
    <row r="40" spans="1:16" ht="31.5" x14ac:dyDescent="0.25">
      <c r="A40" s="196"/>
      <c r="B40" s="202"/>
      <c r="C40" s="50" t="s">
        <v>47</v>
      </c>
      <c r="D40" s="220"/>
      <c r="E40" s="221"/>
      <c r="F40" s="215"/>
      <c r="G40" s="218"/>
      <c r="H40" s="252"/>
      <c r="L40" s="8"/>
      <c r="M40" s="8"/>
      <c r="N40" s="8">
        <f t="shared" si="2"/>
        <v>0</v>
      </c>
      <c r="O40" s="8">
        <f t="shared" si="3"/>
        <v>0</v>
      </c>
      <c r="P40" s="8">
        <f t="shared" si="1"/>
        <v>0</v>
      </c>
    </row>
    <row r="41" spans="1:16" ht="47.25" x14ac:dyDescent="0.3">
      <c r="A41" s="196"/>
      <c r="B41" s="202"/>
      <c r="C41" s="48" t="s">
        <v>48</v>
      </c>
      <c r="D41" s="22" t="s">
        <v>377</v>
      </c>
      <c r="E41" s="42"/>
      <c r="F41" s="215"/>
      <c r="G41" s="218"/>
      <c r="H41" s="252"/>
      <c r="L41" s="8"/>
      <c r="M41" s="8"/>
      <c r="N41" s="8">
        <f t="shared" si="2"/>
        <v>1</v>
      </c>
      <c r="O41" s="8">
        <f t="shared" si="3"/>
        <v>0</v>
      </c>
      <c r="P41" s="8">
        <f t="shared" si="1"/>
        <v>1</v>
      </c>
    </row>
    <row r="42" spans="1:16" ht="32.25" thickBot="1" x14ac:dyDescent="0.35">
      <c r="A42" s="197"/>
      <c r="B42" s="203"/>
      <c r="C42" s="49" t="s">
        <v>72</v>
      </c>
      <c r="D42" s="40" t="s">
        <v>377</v>
      </c>
      <c r="E42" s="43"/>
      <c r="F42" s="215"/>
      <c r="G42" s="218"/>
      <c r="H42" s="252"/>
      <c r="L42" s="8"/>
      <c r="M42" s="8"/>
      <c r="N42" s="8">
        <f t="shared" si="2"/>
        <v>1</v>
      </c>
      <c r="O42" s="8">
        <f t="shared" si="3"/>
        <v>0</v>
      </c>
      <c r="P42" s="8">
        <f t="shared" si="1"/>
        <v>1</v>
      </c>
    </row>
    <row r="43" spans="1:16" ht="60.75" customHeight="1" thickBot="1" x14ac:dyDescent="0.3">
      <c r="A43" s="204" t="s">
        <v>351</v>
      </c>
      <c r="B43" s="205"/>
      <c r="C43" s="205"/>
      <c r="D43" s="205"/>
      <c r="E43" s="206"/>
      <c r="F43" s="216"/>
      <c r="G43" s="219"/>
      <c r="H43" s="253"/>
      <c r="L43" s="8"/>
      <c r="M43" s="8"/>
    </row>
    <row r="44" spans="1:16" ht="45" customHeight="1" x14ac:dyDescent="0.3">
      <c r="A44" s="195" t="s">
        <v>49</v>
      </c>
      <c r="B44" s="201">
        <v>8</v>
      </c>
      <c r="C44" s="37" t="s">
        <v>50</v>
      </c>
      <c r="D44" s="29" t="s">
        <v>377</v>
      </c>
      <c r="E44" s="41"/>
      <c r="F44" s="214" t="str">
        <f>IF(G44="",P3,(IF(P44=2,P2,IF(P45=2,P2,IF(L44=2,"ePsf]",IF(M44&gt;=1,"gePsf]",P1))))))</f>
        <v>ePsf]</v>
      </c>
      <c r="G44" s="224" t="s">
        <v>460</v>
      </c>
      <c r="H44" s="251" t="s">
        <v>461</v>
      </c>
      <c r="L44" s="8">
        <f>COUNTIF(D44:D45,"a")</f>
        <v>2</v>
      </c>
      <c r="M44" s="8">
        <f>COUNTIF(E44:E45,"a")</f>
        <v>0</v>
      </c>
      <c r="N44" s="8">
        <f t="shared" si="2"/>
        <v>1</v>
      </c>
      <c r="O44" s="8">
        <f t="shared" si="3"/>
        <v>0</v>
      </c>
      <c r="P44" s="8">
        <f t="shared" si="1"/>
        <v>1</v>
      </c>
    </row>
    <row r="45" spans="1:16" ht="45" customHeight="1" thickBot="1" x14ac:dyDescent="0.35">
      <c r="A45" s="197"/>
      <c r="B45" s="203"/>
      <c r="C45" s="39" t="s">
        <v>51</v>
      </c>
      <c r="D45" s="40" t="s">
        <v>377</v>
      </c>
      <c r="E45" s="43"/>
      <c r="F45" s="215"/>
      <c r="G45" s="225"/>
      <c r="H45" s="252"/>
      <c r="L45" s="8"/>
      <c r="M45" s="8"/>
      <c r="N45" s="8">
        <f t="shared" si="2"/>
        <v>1</v>
      </c>
      <c r="O45" s="8">
        <f t="shared" si="3"/>
        <v>0</v>
      </c>
      <c r="P45" s="8">
        <f t="shared" si="1"/>
        <v>1</v>
      </c>
    </row>
    <row r="46" spans="1:16" ht="45" customHeight="1" thickBot="1" x14ac:dyDescent="0.3">
      <c r="A46" s="227" t="s">
        <v>69</v>
      </c>
      <c r="B46" s="228"/>
      <c r="C46" s="228"/>
      <c r="D46" s="228"/>
      <c r="E46" s="229"/>
      <c r="F46" s="216"/>
      <c r="G46" s="226"/>
      <c r="H46" s="253"/>
      <c r="L46" s="8"/>
      <c r="M46" s="8"/>
    </row>
    <row r="47" spans="1:16" ht="62.25" customHeight="1" x14ac:dyDescent="0.3">
      <c r="A47" s="195" t="s">
        <v>52</v>
      </c>
      <c r="B47" s="201">
        <v>9</v>
      </c>
      <c r="C47" s="37" t="s">
        <v>53</v>
      </c>
      <c r="D47" s="29" t="s">
        <v>377</v>
      </c>
      <c r="E47" s="41"/>
      <c r="F47" s="198" t="str">
        <f>IF(G47="",P3,(IF(P47=2,P2,IF(P48=2,P2,IF(L47=2,"ePsf]",IF(M47&gt;=1,"gePsf]",P1))))))</f>
        <v>ePsf]</v>
      </c>
      <c r="G47" s="211" t="s">
        <v>449</v>
      </c>
      <c r="H47" s="251" t="s">
        <v>386</v>
      </c>
      <c r="L47" s="8">
        <f>COUNTIF(D47:D48,"a")</f>
        <v>2</v>
      </c>
      <c r="M47" s="8">
        <f>COUNTIF(E47:E48,"a")</f>
        <v>0</v>
      </c>
      <c r="N47" s="8">
        <f t="shared" si="2"/>
        <v>1</v>
      </c>
      <c r="O47" s="8">
        <f t="shared" si="3"/>
        <v>0</v>
      </c>
      <c r="P47" s="8">
        <f t="shared" si="1"/>
        <v>1</v>
      </c>
    </row>
    <row r="48" spans="1:16" ht="60" customHeight="1" thickBot="1" x14ac:dyDescent="0.35">
      <c r="A48" s="197"/>
      <c r="B48" s="203"/>
      <c r="C48" s="39" t="s">
        <v>54</v>
      </c>
      <c r="D48" s="40" t="s">
        <v>377</v>
      </c>
      <c r="E48" s="43"/>
      <c r="F48" s="199"/>
      <c r="G48" s="222"/>
      <c r="H48" s="252"/>
      <c r="L48" s="8"/>
      <c r="M48" s="8"/>
      <c r="N48" s="8">
        <f t="shared" si="2"/>
        <v>1</v>
      </c>
      <c r="O48" s="8">
        <f t="shared" si="3"/>
        <v>0</v>
      </c>
      <c r="P48" s="8">
        <f t="shared" si="1"/>
        <v>1</v>
      </c>
    </row>
    <row r="49" spans="1:16" ht="32.25" customHeight="1" thickBot="1" x14ac:dyDescent="0.3">
      <c r="A49" s="204" t="s">
        <v>69</v>
      </c>
      <c r="B49" s="205"/>
      <c r="C49" s="205"/>
      <c r="D49" s="205"/>
      <c r="E49" s="206"/>
      <c r="F49" s="200"/>
      <c r="G49" s="223"/>
      <c r="H49" s="253"/>
      <c r="L49" s="8"/>
      <c r="M49" s="8"/>
    </row>
    <row r="50" spans="1:16" ht="36" customHeight="1" x14ac:dyDescent="0.3">
      <c r="A50" s="195" t="s">
        <v>55</v>
      </c>
      <c r="B50" s="201">
        <v>10</v>
      </c>
      <c r="C50" s="37" t="s">
        <v>56</v>
      </c>
      <c r="D50" s="29" t="s">
        <v>377</v>
      </c>
      <c r="E50" s="41"/>
      <c r="F50" s="198" t="str">
        <f>IF(G50="",P3,(IF(P50=2,P2,IF(P51=2,P2,IF(P52=2,P2,IF(P53=2,P2,IF(P54=2,P2,IF(L50=5,"ePsf]",IF(M50&gt;=1,"gePsf]",P1)))))))))</f>
        <v>ePsf]</v>
      </c>
      <c r="G50" s="263" t="s">
        <v>423</v>
      </c>
      <c r="H50" s="251" t="s">
        <v>387</v>
      </c>
      <c r="L50" s="8">
        <f>COUNTIF(D50:D54,"a")</f>
        <v>5</v>
      </c>
      <c r="M50" s="8">
        <f>COUNTIF(E50:E54,"a")</f>
        <v>0</v>
      </c>
      <c r="N50" s="8">
        <f t="shared" si="2"/>
        <v>1</v>
      </c>
      <c r="O50" s="8">
        <f t="shared" si="3"/>
        <v>0</v>
      </c>
      <c r="P50" s="8">
        <f t="shared" si="1"/>
        <v>1</v>
      </c>
    </row>
    <row r="51" spans="1:16" ht="46.5" customHeight="1" x14ac:dyDescent="0.3">
      <c r="A51" s="196"/>
      <c r="B51" s="202"/>
      <c r="C51" s="48" t="s">
        <v>57</v>
      </c>
      <c r="D51" s="22" t="s">
        <v>377</v>
      </c>
      <c r="E51" s="42"/>
      <c r="F51" s="199"/>
      <c r="G51" s="264"/>
      <c r="H51" s="252"/>
      <c r="N51" s="8">
        <f t="shared" si="2"/>
        <v>1</v>
      </c>
      <c r="O51" s="8">
        <f t="shared" si="3"/>
        <v>0</v>
      </c>
      <c r="P51" s="8">
        <f t="shared" si="1"/>
        <v>1</v>
      </c>
    </row>
    <row r="52" spans="1:16" ht="47.25" x14ac:dyDescent="0.3">
      <c r="A52" s="196"/>
      <c r="B52" s="202"/>
      <c r="C52" s="48" t="s">
        <v>75</v>
      </c>
      <c r="D52" s="22" t="s">
        <v>377</v>
      </c>
      <c r="E52" s="42"/>
      <c r="F52" s="199"/>
      <c r="G52" s="264"/>
      <c r="H52" s="252"/>
      <c r="N52" s="8">
        <f t="shared" si="2"/>
        <v>1</v>
      </c>
      <c r="O52" s="8">
        <f t="shared" si="3"/>
        <v>0</v>
      </c>
      <c r="P52" s="8">
        <f t="shared" si="1"/>
        <v>1</v>
      </c>
    </row>
    <row r="53" spans="1:16" ht="31.5" x14ac:dyDescent="0.3">
      <c r="A53" s="196"/>
      <c r="B53" s="202"/>
      <c r="C53" s="48" t="s">
        <v>76</v>
      </c>
      <c r="D53" s="22" t="s">
        <v>377</v>
      </c>
      <c r="E53" s="42"/>
      <c r="F53" s="199"/>
      <c r="G53" s="264"/>
      <c r="H53" s="252"/>
      <c r="N53" s="8">
        <f t="shared" si="2"/>
        <v>1</v>
      </c>
      <c r="O53" s="8">
        <f t="shared" si="3"/>
        <v>0</v>
      </c>
      <c r="P53" s="8">
        <f t="shared" si="1"/>
        <v>1</v>
      </c>
    </row>
    <row r="54" spans="1:16" ht="32.25" thickBot="1" x14ac:dyDescent="0.35">
      <c r="A54" s="197"/>
      <c r="B54" s="203"/>
      <c r="C54" s="49" t="s">
        <v>77</v>
      </c>
      <c r="D54" s="40" t="s">
        <v>377</v>
      </c>
      <c r="E54" s="43"/>
      <c r="F54" s="199"/>
      <c r="G54" s="264"/>
      <c r="H54" s="252"/>
      <c r="N54" s="8">
        <f t="shared" si="2"/>
        <v>1</v>
      </c>
      <c r="O54" s="8">
        <f t="shared" si="3"/>
        <v>0</v>
      </c>
      <c r="P54" s="8">
        <f t="shared" si="1"/>
        <v>1</v>
      </c>
    </row>
    <row r="55" spans="1:16" ht="210" customHeight="1" thickBot="1" x14ac:dyDescent="0.3">
      <c r="A55" s="204" t="s">
        <v>352</v>
      </c>
      <c r="B55" s="205"/>
      <c r="C55" s="205"/>
      <c r="D55" s="205"/>
      <c r="E55" s="206"/>
      <c r="F55" s="200"/>
      <c r="G55" s="265"/>
      <c r="H55" s="253"/>
    </row>
    <row r="57" spans="1:16" thickBot="1" x14ac:dyDescent="0.3">
      <c r="A57" s="262" t="s">
        <v>58</v>
      </c>
      <c r="B57" s="262"/>
      <c r="C57" s="8"/>
      <c r="D57" s="8"/>
      <c r="E57" s="8"/>
      <c r="F57" s="8"/>
      <c r="G57" s="8"/>
      <c r="H57" s="8"/>
      <c r="I57" s="8"/>
      <c r="J57" s="8"/>
    </row>
    <row r="58" spans="1:16" ht="15" x14ac:dyDescent="0.25">
      <c r="A58" s="254"/>
      <c r="B58" s="255"/>
      <c r="C58" s="255"/>
      <c r="D58" s="255"/>
      <c r="E58" s="255"/>
      <c r="F58" s="255"/>
      <c r="G58" s="255"/>
      <c r="H58" s="256"/>
    </row>
    <row r="59" spans="1:16" ht="15" x14ac:dyDescent="0.25">
      <c r="A59" s="257"/>
      <c r="B59" s="258"/>
      <c r="C59" s="258"/>
      <c r="D59" s="258"/>
      <c r="E59" s="258"/>
      <c r="F59" s="258"/>
      <c r="G59" s="258"/>
      <c r="H59" s="259"/>
    </row>
    <row r="60" spans="1:16" ht="15" x14ac:dyDescent="0.25">
      <c r="A60" s="257"/>
      <c r="B60" s="258"/>
      <c r="C60" s="258"/>
      <c r="D60" s="258"/>
      <c r="E60" s="258"/>
      <c r="F60" s="258"/>
      <c r="G60" s="258"/>
      <c r="H60" s="259"/>
    </row>
    <row r="61" spans="1:16" ht="15" x14ac:dyDescent="0.25">
      <c r="A61" s="257"/>
      <c r="B61" s="258"/>
      <c r="C61" s="258"/>
      <c r="D61" s="258"/>
      <c r="E61" s="258"/>
      <c r="F61" s="258"/>
      <c r="G61" s="258"/>
      <c r="H61" s="259"/>
    </row>
    <row r="62" spans="1:16" ht="15" x14ac:dyDescent="0.25">
      <c r="A62" s="257"/>
      <c r="B62" s="258"/>
      <c r="C62" s="258"/>
      <c r="D62" s="258"/>
      <c r="E62" s="258"/>
      <c r="F62" s="258"/>
      <c r="G62" s="258"/>
      <c r="H62" s="259"/>
    </row>
    <row r="63" spans="1:16" ht="15" x14ac:dyDescent="0.25">
      <c r="A63" s="257"/>
      <c r="B63" s="258"/>
      <c r="C63" s="258"/>
      <c r="D63" s="258"/>
      <c r="E63" s="258"/>
      <c r="F63" s="258"/>
      <c r="G63" s="258"/>
      <c r="H63" s="259"/>
    </row>
    <row r="64" spans="1:16" ht="15" x14ac:dyDescent="0.25">
      <c r="A64" s="257"/>
      <c r="B64" s="258"/>
      <c r="C64" s="258"/>
      <c r="D64" s="258"/>
      <c r="E64" s="258"/>
      <c r="F64" s="258"/>
      <c r="G64" s="258"/>
      <c r="H64" s="259"/>
    </row>
    <row r="65" spans="1:8" ht="15" x14ac:dyDescent="0.25">
      <c r="A65" s="257"/>
      <c r="B65" s="258"/>
      <c r="C65" s="258"/>
      <c r="D65" s="258"/>
      <c r="E65" s="258"/>
      <c r="F65" s="258"/>
      <c r="G65" s="258"/>
      <c r="H65" s="259"/>
    </row>
    <row r="66" spans="1:8" ht="15" x14ac:dyDescent="0.25">
      <c r="A66" s="257"/>
      <c r="B66" s="258"/>
      <c r="C66" s="258"/>
      <c r="D66" s="258"/>
      <c r="E66" s="258"/>
      <c r="F66" s="258"/>
      <c r="G66" s="258"/>
      <c r="H66" s="259"/>
    </row>
    <row r="67" spans="1:8" thickBot="1" x14ac:dyDescent="0.3">
      <c r="A67" s="260"/>
      <c r="B67" s="261"/>
      <c r="C67" s="261"/>
      <c r="D67" s="261"/>
      <c r="E67" s="261"/>
      <c r="F67" s="261"/>
      <c r="G67" s="258"/>
      <c r="H67" s="259"/>
    </row>
    <row r="68" spans="1:8" x14ac:dyDescent="0.25">
      <c r="A68" s="15" t="s">
        <v>59</v>
      </c>
      <c r="B68" s="24"/>
      <c r="C68" s="172" t="s">
        <v>2</v>
      </c>
      <c r="D68" s="16"/>
      <c r="E68" s="16"/>
      <c r="F68" s="15" t="s">
        <v>60</v>
      </c>
      <c r="G68" s="171" t="s">
        <v>2</v>
      </c>
      <c r="H68" s="23"/>
    </row>
    <row r="69" spans="1:8" x14ac:dyDescent="0.25">
      <c r="A69" s="15" t="s">
        <v>61</v>
      </c>
      <c r="B69" s="24"/>
      <c r="C69" s="172" t="s">
        <v>2</v>
      </c>
      <c r="D69" s="16"/>
      <c r="E69" s="16"/>
      <c r="F69" s="121" t="s">
        <v>61</v>
      </c>
      <c r="G69" s="191" t="s">
        <v>2</v>
      </c>
      <c r="H69" s="100"/>
    </row>
    <row r="70" spans="1:8" x14ac:dyDescent="0.25">
      <c r="A70" s="15" t="s">
        <v>375</v>
      </c>
      <c r="B70" s="24"/>
      <c r="C70" s="173" t="s">
        <v>2</v>
      </c>
      <c r="D70" s="16"/>
      <c r="E70" s="16"/>
      <c r="F70" s="121" t="s">
        <v>375</v>
      </c>
      <c r="G70" s="174" t="s">
        <v>2</v>
      </c>
      <c r="H70" s="100"/>
    </row>
    <row r="71" spans="1:8" ht="16.5" thickBot="1" x14ac:dyDescent="0.3">
      <c r="A71" s="17" t="s">
        <v>62</v>
      </c>
      <c r="B71" s="25"/>
      <c r="C71" s="190" t="s">
        <v>2</v>
      </c>
      <c r="D71" s="18"/>
      <c r="E71" s="18"/>
      <c r="F71" s="122" t="s">
        <v>62</v>
      </c>
      <c r="G71" s="187" t="s">
        <v>2</v>
      </c>
      <c r="H71" s="101"/>
    </row>
  </sheetData>
  <sheetProtection algorithmName="SHA-512" hashValue="dECFPjRi7Kx4iuNFtlw3lh+Iu8DuZaOM45hg6nJz6tzD47q6fBBHo4rF0Egl2vQbvYAAD9Q0gHwhVjlgqFHFog==" saltValue="Xd1gU1yqCbE6vUEzaNWZIA==" spinCount="100000" sheet="1" objects="1" scenarios="1" formatCells="0" formatColumns="0" formatRows="0"/>
  <mergeCells count="67">
    <mergeCell ref="H50:H55"/>
    <mergeCell ref="A58:H67"/>
    <mergeCell ref="H20:H25"/>
    <mergeCell ref="H26:H29"/>
    <mergeCell ref="H30:H34"/>
    <mergeCell ref="H35:H43"/>
    <mergeCell ref="H44:H46"/>
    <mergeCell ref="H47:H49"/>
    <mergeCell ref="A57:B57"/>
    <mergeCell ref="A50:A54"/>
    <mergeCell ref="B50:B54"/>
    <mergeCell ref="F50:F55"/>
    <mergeCell ref="G50:G55"/>
    <mergeCell ref="A55:E55"/>
    <mergeCell ref="A47:A48"/>
    <mergeCell ref="B47:B48"/>
    <mergeCell ref="A1:H1"/>
    <mergeCell ref="A2:H2"/>
    <mergeCell ref="A4:H4"/>
    <mergeCell ref="H7:H10"/>
    <mergeCell ref="H11:H15"/>
    <mergeCell ref="H16:H19"/>
    <mergeCell ref="D3:E3"/>
    <mergeCell ref="G7:G10"/>
    <mergeCell ref="A15:E15"/>
    <mergeCell ref="G11:G15"/>
    <mergeCell ref="A7:A9"/>
    <mergeCell ref="B7:B9"/>
    <mergeCell ref="A10:E10"/>
    <mergeCell ref="F7:F10"/>
    <mergeCell ref="A11:A14"/>
    <mergeCell ref="F47:F49"/>
    <mergeCell ref="G47:G49"/>
    <mergeCell ref="A49:E49"/>
    <mergeCell ref="A44:A45"/>
    <mergeCell ref="B44:B45"/>
    <mergeCell ref="F44:F46"/>
    <mergeCell ref="G44:G46"/>
    <mergeCell ref="A46:E46"/>
    <mergeCell ref="F35:F43"/>
    <mergeCell ref="G35:G43"/>
    <mergeCell ref="D38:E40"/>
    <mergeCell ref="A43:E43"/>
    <mergeCell ref="A35:A42"/>
    <mergeCell ref="B35:B42"/>
    <mergeCell ref="G30:G34"/>
    <mergeCell ref="F11:F15"/>
    <mergeCell ref="F20:F25"/>
    <mergeCell ref="F26:F29"/>
    <mergeCell ref="G26:G29"/>
    <mergeCell ref="G16:G19"/>
    <mergeCell ref="G20:G25"/>
    <mergeCell ref="A34:E34"/>
    <mergeCell ref="A29:E29"/>
    <mergeCell ref="A26:A28"/>
    <mergeCell ref="F16:F19"/>
    <mergeCell ref="B11:B14"/>
    <mergeCell ref="A25:E25"/>
    <mergeCell ref="A30:A33"/>
    <mergeCell ref="B30:B33"/>
    <mergeCell ref="F30:F34"/>
    <mergeCell ref="B26:B28"/>
    <mergeCell ref="A20:A24"/>
    <mergeCell ref="B20:B24"/>
    <mergeCell ref="A19:E19"/>
    <mergeCell ref="A16:A18"/>
    <mergeCell ref="B16:B18"/>
  </mergeCells>
  <phoneticPr fontId="11" type="noConversion"/>
  <pageMargins left="0.39" right="0.2" top="0.17" bottom="0.17" header="0.2" footer="0.17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28"/>
  <sheetViews>
    <sheetView tabSelected="1" view="pageBreakPreview" topLeftCell="B101" zoomScale="106" zoomScaleNormal="106" zoomScaleSheetLayoutView="106" workbookViewId="0">
      <selection activeCell="I108" sqref="I108:I111"/>
    </sheetView>
  </sheetViews>
  <sheetFormatPr defaultRowHeight="15.75" x14ac:dyDescent="0.3"/>
  <cols>
    <col min="1" max="1" width="7.85546875" bestFit="1" customWidth="1"/>
    <col min="2" max="2" width="11.85546875" customWidth="1"/>
    <col min="3" max="3" width="4.5703125" style="2" bestFit="1" customWidth="1"/>
    <col min="4" max="4" width="4.7109375" style="2" customWidth="1"/>
    <col min="5" max="5" width="46.42578125" customWidth="1"/>
    <col min="6" max="6" width="4" style="88" customWidth="1"/>
    <col min="7" max="7" width="4.5703125" style="89" customWidth="1"/>
    <col min="8" max="8" width="7.28515625" style="114" customWidth="1"/>
    <col min="9" max="9" width="47.5703125" style="78" customWidth="1"/>
    <col min="10" max="10" width="18.5703125" style="78" customWidth="1"/>
    <col min="11" max="11" width="7.7109375" customWidth="1"/>
    <col min="12" max="12" width="6.7109375" style="66" hidden="1" customWidth="1"/>
    <col min="13" max="13" width="7.85546875" style="66" hidden="1" customWidth="1"/>
    <col min="14" max="14" width="4.140625" style="66" hidden="1" customWidth="1"/>
    <col min="15" max="15" width="3.7109375" style="66" hidden="1" customWidth="1"/>
    <col min="16" max="16" width="10.42578125" style="66" hidden="1" customWidth="1"/>
    <col min="17" max="17" width="26.5703125" style="66" hidden="1" customWidth="1"/>
    <col min="18" max="18" width="9.140625" style="66" hidden="1" customWidth="1"/>
    <col min="19" max="19" width="9.140625" customWidth="1"/>
  </cols>
  <sheetData>
    <row r="1" spans="1:18" ht="24.75" x14ac:dyDescent="0.3">
      <c r="A1" s="355" t="str">
        <f>'MC Sheet'!A1</f>
        <v xml:space="preserve">lj/u~h pk dxfgu/kflnsfsf] sfof{no , </v>
      </c>
      <c r="B1" s="355"/>
      <c r="C1" s="355"/>
      <c r="D1" s="355"/>
      <c r="E1" s="355"/>
      <c r="F1" s="355"/>
      <c r="G1" s="355"/>
      <c r="H1" s="355"/>
      <c r="I1" s="355"/>
      <c r="J1" s="355"/>
      <c r="P1" s="112" t="s">
        <v>374</v>
      </c>
      <c r="Q1" s="109" t="s">
        <v>284</v>
      </c>
    </row>
    <row r="2" spans="1:18" ht="16.149999999999999" customHeight="1" x14ac:dyDescent="0.25">
      <c r="A2" s="356" t="s">
        <v>369</v>
      </c>
      <c r="B2" s="357"/>
      <c r="C2" s="357"/>
      <c r="D2" s="357"/>
      <c r="E2" s="357"/>
      <c r="F2" s="357"/>
      <c r="G2" s="357"/>
      <c r="H2" s="357"/>
      <c r="I2" s="357"/>
      <c r="J2" s="357"/>
      <c r="P2" s="112" t="s">
        <v>275</v>
      </c>
      <c r="Q2" s="109" t="s">
        <v>285</v>
      </c>
    </row>
    <row r="3" spans="1:18" ht="16.149999999999999" customHeight="1" thickBot="1" x14ac:dyDescent="0.35">
      <c r="A3" s="125" t="s">
        <v>0</v>
      </c>
      <c r="B3" s="126" t="str">
        <f>'MC Sheet'!B3</f>
        <v>@*</v>
      </c>
      <c r="C3" s="82"/>
      <c r="D3" s="51"/>
      <c r="E3" s="127" t="s">
        <v>1</v>
      </c>
      <c r="F3" s="364" t="str">
        <f>'MC Sheet'!D3</f>
        <v/>
      </c>
      <c r="G3" s="364"/>
      <c r="H3" s="113"/>
      <c r="I3" s="118"/>
      <c r="J3" s="118"/>
      <c r="M3" s="77" t="s">
        <v>2</v>
      </c>
      <c r="O3" s="76" t="s">
        <v>2</v>
      </c>
      <c r="P3" s="76" t="s">
        <v>2</v>
      </c>
    </row>
    <row r="4" spans="1:18" ht="16.149999999999999" customHeight="1" thickBot="1" x14ac:dyDescent="0.3">
      <c r="A4" s="358" t="str">
        <f>'MC Sheet'!A4</f>
        <v/>
      </c>
      <c r="B4" s="359"/>
      <c r="C4" s="359"/>
      <c r="D4" s="359"/>
      <c r="E4" s="359"/>
      <c r="F4" s="359"/>
      <c r="G4" s="359"/>
      <c r="H4" s="359"/>
      <c r="I4" s="359"/>
      <c r="J4" s="360"/>
      <c r="M4" s="77"/>
      <c r="O4" s="76"/>
      <c r="P4" s="76"/>
    </row>
    <row r="5" spans="1:18" ht="18" thickBot="1" x14ac:dyDescent="0.35">
      <c r="M5" s="75"/>
    </row>
    <row r="6" spans="1:18" s="2" customFormat="1" ht="17.45" customHeight="1" thickBot="1" x14ac:dyDescent="0.3">
      <c r="A6" s="20" t="s">
        <v>4</v>
      </c>
      <c r="B6" s="19" t="s">
        <v>10</v>
      </c>
      <c r="C6" s="19" t="s">
        <v>11</v>
      </c>
      <c r="D6" s="19" t="s">
        <v>12</v>
      </c>
      <c r="E6" s="19" t="s">
        <v>7</v>
      </c>
      <c r="F6" s="21">
        <v>5</v>
      </c>
      <c r="G6" s="21" t="s">
        <v>8</v>
      </c>
      <c r="H6" s="21" t="s">
        <v>13</v>
      </c>
      <c r="I6" s="21" t="str">
        <f>'MC Sheet'!G6</f>
        <v xml:space="preserve">JofVof / k'i6\ofO{  </v>
      </c>
      <c r="J6" s="21" t="s">
        <v>345</v>
      </c>
      <c r="L6" s="65" t="s">
        <v>277</v>
      </c>
      <c r="M6" s="65" t="s">
        <v>278</v>
      </c>
      <c r="N6" s="65">
        <v>5</v>
      </c>
      <c r="O6" s="65" t="s">
        <v>8</v>
      </c>
      <c r="P6" s="65" t="s">
        <v>279</v>
      </c>
      <c r="Q6" s="65" t="s">
        <v>12</v>
      </c>
      <c r="R6" s="65" t="s">
        <v>333</v>
      </c>
    </row>
    <row r="7" spans="1:18" ht="15" customHeight="1" x14ac:dyDescent="0.25">
      <c r="A7" s="368" t="s">
        <v>117</v>
      </c>
      <c r="B7" s="365" t="s">
        <v>63</v>
      </c>
      <c r="C7" s="361">
        <v>1</v>
      </c>
      <c r="D7" s="292">
        <v>4</v>
      </c>
      <c r="E7" s="69" t="s">
        <v>64</v>
      </c>
      <c r="F7" s="67" t="s">
        <v>377</v>
      </c>
      <c r="G7" s="70"/>
      <c r="H7" s="309">
        <f>IF(I7="",P3,IF(OR(P7=2,P8=2,P9=2,P10=2,P11=2),P2,IF(L7=5,4,IF(L7=4,3,IF(AND(L7=3,N10=1),2,IF(M7&gt;0,0,P1))))))</f>
        <v>4</v>
      </c>
      <c r="I7" s="295" t="s">
        <v>451</v>
      </c>
      <c r="J7" s="295" t="s">
        <v>388</v>
      </c>
      <c r="L7" s="66">
        <f>COUNTIF(F7:F11,"a")</f>
        <v>5</v>
      </c>
      <c r="M7" s="66">
        <f>COUNTIF(G7:G11,"a")</f>
        <v>0</v>
      </c>
      <c r="N7" s="66">
        <f t="shared" ref="N7:O11" si="0">COUNTIF(F7,"a")</f>
        <v>1</v>
      </c>
      <c r="O7" s="66">
        <f t="shared" si="0"/>
        <v>0</v>
      </c>
      <c r="P7" s="66">
        <f>N7+O7</f>
        <v>1</v>
      </c>
      <c r="Q7" s="66">
        <f>D7</f>
        <v>4</v>
      </c>
      <c r="R7" s="66">
        <f>H7</f>
        <v>4</v>
      </c>
    </row>
    <row r="8" spans="1:18" ht="31.5" x14ac:dyDescent="0.25">
      <c r="A8" s="369"/>
      <c r="B8" s="366"/>
      <c r="C8" s="362"/>
      <c r="D8" s="293"/>
      <c r="E8" s="71" t="s">
        <v>65</v>
      </c>
      <c r="F8" s="68" t="s">
        <v>377</v>
      </c>
      <c r="G8" s="72"/>
      <c r="H8" s="310"/>
      <c r="I8" s="296"/>
      <c r="J8" s="296"/>
      <c r="N8" s="66">
        <f t="shared" si="0"/>
        <v>1</v>
      </c>
      <c r="O8" s="66">
        <f t="shared" si="0"/>
        <v>0</v>
      </c>
      <c r="P8" s="66">
        <f>N8+O8</f>
        <v>1</v>
      </c>
    </row>
    <row r="9" spans="1:18" ht="47.25" x14ac:dyDescent="0.25">
      <c r="A9" s="369"/>
      <c r="B9" s="366"/>
      <c r="C9" s="362"/>
      <c r="D9" s="293"/>
      <c r="E9" s="71" t="s">
        <v>66</v>
      </c>
      <c r="F9" s="68" t="s">
        <v>377</v>
      </c>
      <c r="G9" s="72"/>
      <c r="H9" s="310"/>
      <c r="I9" s="296"/>
      <c r="J9" s="296"/>
      <c r="N9" s="66">
        <f t="shared" si="0"/>
        <v>1</v>
      </c>
      <c r="O9" s="66">
        <f t="shared" si="0"/>
        <v>0</v>
      </c>
      <c r="P9" s="66">
        <f>N9+O9</f>
        <v>1</v>
      </c>
    </row>
    <row r="10" spans="1:18" ht="31.5" x14ac:dyDescent="0.25">
      <c r="A10" s="369"/>
      <c r="B10" s="366"/>
      <c r="C10" s="362"/>
      <c r="D10" s="293"/>
      <c r="E10" s="71" t="s">
        <v>67</v>
      </c>
      <c r="F10" s="128" t="s">
        <v>377</v>
      </c>
      <c r="G10" s="72"/>
      <c r="H10" s="310"/>
      <c r="I10" s="296"/>
      <c r="J10" s="296"/>
      <c r="N10" s="66">
        <f t="shared" si="0"/>
        <v>1</v>
      </c>
      <c r="O10" s="66">
        <f t="shared" si="0"/>
        <v>0</v>
      </c>
      <c r="P10" s="66">
        <f>N10+O10</f>
        <v>1</v>
      </c>
    </row>
    <row r="11" spans="1:18" ht="48" thickBot="1" x14ac:dyDescent="0.3">
      <c r="A11" s="369"/>
      <c r="B11" s="367"/>
      <c r="C11" s="363"/>
      <c r="D11" s="294"/>
      <c r="E11" s="73" t="s">
        <v>68</v>
      </c>
      <c r="F11" s="129" t="s">
        <v>377</v>
      </c>
      <c r="G11" s="74"/>
      <c r="H11" s="310"/>
      <c r="I11" s="296"/>
      <c r="J11" s="296"/>
      <c r="N11" s="66">
        <f t="shared" si="0"/>
        <v>1</v>
      </c>
      <c r="O11" s="66">
        <f t="shared" si="0"/>
        <v>0</v>
      </c>
      <c r="P11" s="66">
        <f>N11+O11</f>
        <v>1</v>
      </c>
    </row>
    <row r="12" spans="1:18" ht="109.5" customHeight="1" thickBot="1" x14ac:dyDescent="0.3">
      <c r="A12" s="369"/>
      <c r="B12" s="269" t="s">
        <v>274</v>
      </c>
      <c r="C12" s="270"/>
      <c r="D12" s="270"/>
      <c r="E12" s="270"/>
      <c r="F12" s="270"/>
      <c r="G12" s="271"/>
      <c r="H12" s="288"/>
      <c r="I12" s="297"/>
      <c r="J12" s="297"/>
    </row>
    <row r="13" spans="1:18" ht="47.25" customHeight="1" x14ac:dyDescent="0.25">
      <c r="A13" s="369"/>
      <c r="B13" s="289" t="s">
        <v>78</v>
      </c>
      <c r="C13" s="292">
        <v>2</v>
      </c>
      <c r="D13" s="292">
        <v>2</v>
      </c>
      <c r="E13" s="57" t="s">
        <v>79</v>
      </c>
      <c r="F13" s="182" t="s">
        <v>377</v>
      </c>
      <c r="G13" s="130"/>
      <c r="H13" s="309">
        <f>IF(I13="",P3,IF(OR(P13=2,P14=2,P15=2),P2,IF(L13=3,2,IF(L13=2,1,IF(M13&gt;0,0,P1)))))</f>
        <v>2</v>
      </c>
      <c r="I13" s="224" t="s">
        <v>462</v>
      </c>
      <c r="J13" s="295" t="s">
        <v>463</v>
      </c>
      <c r="L13" s="66">
        <f>COUNTIF(F13:F15,"a")</f>
        <v>3</v>
      </c>
      <c r="M13" s="66">
        <f>COUNTIF(G13:G15,"a")</f>
        <v>0</v>
      </c>
      <c r="N13" s="66">
        <f t="shared" ref="N13:O15" si="1">COUNTIF(F13,"a")</f>
        <v>1</v>
      </c>
      <c r="O13" s="66">
        <f t="shared" si="1"/>
        <v>0</v>
      </c>
      <c r="P13" s="66">
        <f>N13+O13</f>
        <v>1</v>
      </c>
      <c r="Q13" s="66">
        <f>D13</f>
        <v>2</v>
      </c>
      <c r="R13" s="66">
        <f>H13</f>
        <v>2</v>
      </c>
    </row>
    <row r="14" spans="1:18" ht="47.25" x14ac:dyDescent="0.25">
      <c r="A14" s="369"/>
      <c r="B14" s="290"/>
      <c r="C14" s="293"/>
      <c r="D14" s="293"/>
      <c r="E14" s="52" t="s">
        <v>80</v>
      </c>
      <c r="F14" s="68" t="s">
        <v>377</v>
      </c>
      <c r="G14" s="131"/>
      <c r="H14" s="310"/>
      <c r="I14" s="225"/>
      <c r="J14" s="296"/>
      <c r="N14" s="66">
        <f t="shared" si="1"/>
        <v>1</v>
      </c>
      <c r="O14" s="66">
        <f t="shared" si="1"/>
        <v>0</v>
      </c>
      <c r="P14" s="66">
        <f>N14+O14</f>
        <v>1</v>
      </c>
    </row>
    <row r="15" spans="1:18" ht="95.25" thickBot="1" x14ac:dyDescent="0.3">
      <c r="A15" s="369"/>
      <c r="B15" s="291"/>
      <c r="C15" s="294"/>
      <c r="D15" s="294"/>
      <c r="E15" s="53" t="s">
        <v>81</v>
      </c>
      <c r="F15" s="181" t="s">
        <v>377</v>
      </c>
      <c r="G15" s="132"/>
      <c r="H15" s="310"/>
      <c r="I15" s="225"/>
      <c r="J15" s="296"/>
      <c r="N15" s="66">
        <f t="shared" si="1"/>
        <v>1</v>
      </c>
      <c r="O15" s="66">
        <f t="shared" si="1"/>
        <v>0</v>
      </c>
      <c r="P15" s="66">
        <f>N15+O15</f>
        <v>1</v>
      </c>
    </row>
    <row r="16" spans="1:18" ht="38.25" customHeight="1" thickBot="1" x14ac:dyDescent="0.3">
      <c r="A16" s="369"/>
      <c r="B16" s="269" t="s">
        <v>280</v>
      </c>
      <c r="C16" s="270"/>
      <c r="D16" s="270"/>
      <c r="E16" s="270"/>
      <c r="F16" s="270"/>
      <c r="G16" s="271"/>
      <c r="H16" s="288"/>
      <c r="I16" s="226"/>
      <c r="J16" s="297"/>
    </row>
    <row r="17" spans="1:18" ht="47.25" customHeight="1" x14ac:dyDescent="0.25">
      <c r="A17" s="369"/>
      <c r="B17" s="325" t="s">
        <v>82</v>
      </c>
      <c r="C17" s="340">
        <v>3</v>
      </c>
      <c r="D17" s="326">
        <v>2</v>
      </c>
      <c r="E17" s="57" t="s">
        <v>83</v>
      </c>
      <c r="F17" s="182"/>
      <c r="G17" s="130"/>
      <c r="H17" s="309">
        <f>IF(I17="",P3,IF(OR(P17=2,P18=2,P17=P18),P2,IF(AND(L17=1,N17=1),2,IF(AND(L17=1,N18=1),1,IF(M17&gt;=0,0,P1)))))</f>
        <v>1</v>
      </c>
      <c r="I17" s="295" t="s">
        <v>445</v>
      </c>
      <c r="J17" s="295" t="s">
        <v>389</v>
      </c>
      <c r="L17" s="66">
        <f>COUNTIF(F17:F18,"a")</f>
        <v>1</v>
      </c>
      <c r="M17" s="66">
        <f>COUNTIF(G17:G18,"a")</f>
        <v>0</v>
      </c>
      <c r="N17" s="66">
        <f>COUNTIF(F17,"a")</f>
        <v>0</v>
      </c>
      <c r="O17" s="66">
        <f>COUNTIF(G17,"a")</f>
        <v>0</v>
      </c>
      <c r="P17" s="66">
        <f>N17+O17</f>
        <v>0</v>
      </c>
      <c r="Q17" s="66">
        <f>D17</f>
        <v>2</v>
      </c>
      <c r="R17" s="66">
        <f>H17</f>
        <v>1</v>
      </c>
    </row>
    <row r="18" spans="1:18" ht="107.25" customHeight="1" thickBot="1" x14ac:dyDescent="0.3">
      <c r="A18" s="369"/>
      <c r="B18" s="314"/>
      <c r="C18" s="341"/>
      <c r="D18" s="315"/>
      <c r="E18" s="53" t="s">
        <v>84</v>
      </c>
      <c r="F18" s="188" t="s">
        <v>377</v>
      </c>
      <c r="G18" s="132"/>
      <c r="H18" s="310"/>
      <c r="I18" s="296"/>
      <c r="J18" s="296"/>
      <c r="N18" s="66">
        <f>COUNTIF(F18,"a")</f>
        <v>1</v>
      </c>
      <c r="O18" s="66">
        <f>COUNTIF(G18,"a")</f>
        <v>0</v>
      </c>
      <c r="P18" s="66">
        <f>N18+O18</f>
        <v>1</v>
      </c>
    </row>
    <row r="19" spans="1:18" ht="35.25" customHeight="1" thickBot="1" x14ac:dyDescent="0.3">
      <c r="A19" s="369"/>
      <c r="B19" s="269" t="s">
        <v>281</v>
      </c>
      <c r="C19" s="270"/>
      <c r="D19" s="270"/>
      <c r="E19" s="270"/>
      <c r="F19" s="270"/>
      <c r="G19" s="271"/>
      <c r="H19" s="288"/>
      <c r="I19" s="297"/>
      <c r="J19" s="297"/>
    </row>
    <row r="20" spans="1:18" ht="31.5" x14ac:dyDescent="0.25">
      <c r="A20" s="369"/>
      <c r="B20" s="325" t="s">
        <v>85</v>
      </c>
      <c r="C20" s="326">
        <v>4</v>
      </c>
      <c r="D20" s="326">
        <v>2</v>
      </c>
      <c r="E20" s="57" t="s">
        <v>86</v>
      </c>
      <c r="F20" s="184" t="s">
        <v>377</v>
      </c>
      <c r="G20" s="130"/>
      <c r="H20" s="309">
        <f>IF(I20="",P3,IF(OR(P20=2,P21=2,P22=2,P23=2),P2,IF(L20=4,2,IF(L20=3,1,IF(M20&gt;=1,0,P1)))))</f>
        <v>1</v>
      </c>
      <c r="I20" s="322" t="s">
        <v>425</v>
      </c>
      <c r="J20" s="295" t="s">
        <v>390</v>
      </c>
      <c r="L20" s="66">
        <f>COUNTIF(F20:F23,"a")</f>
        <v>3</v>
      </c>
      <c r="M20" s="66">
        <f>COUNTIF(G20:G23,"a")</f>
        <v>1</v>
      </c>
      <c r="N20" s="66">
        <f t="shared" ref="N20:O23" si="2">COUNTIF(F20,"a")</f>
        <v>1</v>
      </c>
      <c r="O20" s="66">
        <f t="shared" si="2"/>
        <v>0</v>
      </c>
      <c r="P20" s="66">
        <f>N20+O20</f>
        <v>1</v>
      </c>
      <c r="Q20" s="66">
        <f>D20</f>
        <v>2</v>
      </c>
      <c r="R20" s="66">
        <f>H20</f>
        <v>1</v>
      </c>
    </row>
    <row r="21" spans="1:18" ht="16.5" customHeight="1" x14ac:dyDescent="0.25">
      <c r="A21" s="369"/>
      <c r="B21" s="290"/>
      <c r="C21" s="293"/>
      <c r="D21" s="293"/>
      <c r="E21" s="52" t="s">
        <v>87</v>
      </c>
      <c r="F21" s="68"/>
      <c r="G21" s="131" t="s">
        <v>377</v>
      </c>
      <c r="H21" s="310"/>
      <c r="I21" s="323"/>
      <c r="J21" s="296"/>
      <c r="N21" s="66">
        <f t="shared" si="2"/>
        <v>0</v>
      </c>
      <c r="O21" s="66">
        <f t="shared" si="2"/>
        <v>1</v>
      </c>
      <c r="P21" s="66">
        <f>N21+O21</f>
        <v>1</v>
      </c>
    </row>
    <row r="22" spans="1:18" ht="16.5" customHeight="1" x14ac:dyDescent="0.25">
      <c r="A22" s="369"/>
      <c r="B22" s="290"/>
      <c r="C22" s="293"/>
      <c r="D22" s="293"/>
      <c r="E22" s="52" t="s">
        <v>88</v>
      </c>
      <c r="F22" s="68" t="s">
        <v>377</v>
      </c>
      <c r="G22" s="131"/>
      <c r="H22" s="310"/>
      <c r="I22" s="323"/>
      <c r="J22" s="296"/>
      <c r="N22" s="66">
        <f t="shared" si="2"/>
        <v>1</v>
      </c>
      <c r="O22" s="66">
        <f t="shared" si="2"/>
        <v>0</v>
      </c>
      <c r="P22" s="66">
        <f>N22+O22</f>
        <v>1</v>
      </c>
    </row>
    <row r="23" spans="1:18" ht="16.5" customHeight="1" thickBot="1" x14ac:dyDescent="0.3">
      <c r="A23" s="369"/>
      <c r="B23" s="314"/>
      <c r="C23" s="315"/>
      <c r="D23" s="315"/>
      <c r="E23" s="53" t="s">
        <v>89</v>
      </c>
      <c r="F23" s="183" t="s">
        <v>377</v>
      </c>
      <c r="G23" s="132"/>
      <c r="H23" s="310"/>
      <c r="I23" s="323"/>
      <c r="J23" s="296"/>
      <c r="N23" s="66">
        <f t="shared" si="2"/>
        <v>1</v>
      </c>
      <c r="O23" s="66">
        <f t="shared" si="2"/>
        <v>0</v>
      </c>
      <c r="P23" s="66">
        <f>N23+O23</f>
        <v>1</v>
      </c>
    </row>
    <row r="24" spans="1:18" ht="100.5" customHeight="1" thickBot="1" x14ac:dyDescent="0.3">
      <c r="A24" s="369"/>
      <c r="B24" s="269" t="s">
        <v>353</v>
      </c>
      <c r="C24" s="270"/>
      <c r="D24" s="270"/>
      <c r="E24" s="270"/>
      <c r="F24" s="270"/>
      <c r="G24" s="271"/>
      <c r="H24" s="288"/>
      <c r="I24" s="324"/>
      <c r="J24" s="297"/>
    </row>
    <row r="25" spans="1:18" ht="17.25" customHeight="1" x14ac:dyDescent="0.25">
      <c r="A25" s="369"/>
      <c r="B25" s="325" t="s">
        <v>90</v>
      </c>
      <c r="C25" s="326">
        <v>5</v>
      </c>
      <c r="D25" s="326">
        <v>4</v>
      </c>
      <c r="E25" s="56" t="s">
        <v>91</v>
      </c>
      <c r="F25" s="182" t="s">
        <v>377</v>
      </c>
      <c r="G25" s="130"/>
      <c r="H25" s="309">
        <f>IF(I25="",P3,IF(OR(P25=2,P26=2,P27=2,P28=2,P29=2,P30=2),P2,IF(L25=6,4,IF(L25&gt;=4,3,IF(L25=3,2,IF(M25&gt;0,0,P1))))))</f>
        <v>3</v>
      </c>
      <c r="I25" s="224" t="s">
        <v>464</v>
      </c>
      <c r="J25" s="344" t="s">
        <v>465</v>
      </c>
      <c r="L25" s="66">
        <f>COUNTIF(F25:F30,"a")</f>
        <v>5</v>
      </c>
      <c r="M25" s="66">
        <f>COUNTIF(G25:G30,"a")</f>
        <v>1</v>
      </c>
      <c r="N25" s="66">
        <f t="shared" ref="N25:O30" si="3">COUNTIF(F25,"a")</f>
        <v>1</v>
      </c>
      <c r="O25" s="66">
        <f t="shared" si="3"/>
        <v>0</v>
      </c>
      <c r="P25" s="66">
        <f t="shared" ref="P25:P30" si="4">N25+O25</f>
        <v>1</v>
      </c>
      <c r="Q25" s="66">
        <f>D25</f>
        <v>4</v>
      </c>
      <c r="R25" s="66">
        <f>H25</f>
        <v>3</v>
      </c>
    </row>
    <row r="26" spans="1:18" ht="32.25" x14ac:dyDescent="0.25">
      <c r="A26" s="369"/>
      <c r="B26" s="290"/>
      <c r="C26" s="293"/>
      <c r="D26" s="293"/>
      <c r="E26" s="52" t="s">
        <v>92</v>
      </c>
      <c r="F26" s="68" t="s">
        <v>377</v>
      </c>
      <c r="G26" s="131"/>
      <c r="H26" s="310"/>
      <c r="I26" s="225"/>
      <c r="J26" s="345"/>
      <c r="N26" s="66">
        <f t="shared" si="3"/>
        <v>1</v>
      </c>
      <c r="O26" s="66">
        <f t="shared" si="3"/>
        <v>0</v>
      </c>
      <c r="P26" s="66">
        <f t="shared" si="4"/>
        <v>1</v>
      </c>
    </row>
    <row r="27" spans="1:18" ht="31.5" x14ac:dyDescent="0.25">
      <c r="A27" s="369"/>
      <c r="B27" s="290"/>
      <c r="C27" s="293"/>
      <c r="D27" s="293"/>
      <c r="E27" s="52" t="s">
        <v>93</v>
      </c>
      <c r="F27" s="68" t="s">
        <v>377</v>
      </c>
      <c r="G27" s="131"/>
      <c r="H27" s="310"/>
      <c r="I27" s="225"/>
      <c r="J27" s="345"/>
      <c r="N27" s="66">
        <f t="shared" si="3"/>
        <v>1</v>
      </c>
      <c r="O27" s="66">
        <f t="shared" si="3"/>
        <v>0</v>
      </c>
      <c r="P27" s="66">
        <f t="shared" si="4"/>
        <v>1</v>
      </c>
    </row>
    <row r="28" spans="1:18" ht="31.5" x14ac:dyDescent="0.25">
      <c r="A28" s="369"/>
      <c r="B28" s="290"/>
      <c r="C28" s="293"/>
      <c r="D28" s="293"/>
      <c r="E28" s="52" t="s">
        <v>94</v>
      </c>
      <c r="F28" s="68"/>
      <c r="G28" s="131" t="s">
        <v>377</v>
      </c>
      <c r="H28" s="310"/>
      <c r="I28" s="225"/>
      <c r="J28" s="345"/>
      <c r="N28" s="66">
        <f t="shared" si="3"/>
        <v>0</v>
      </c>
      <c r="O28" s="66">
        <f t="shared" si="3"/>
        <v>1</v>
      </c>
      <c r="P28" s="66">
        <f t="shared" si="4"/>
        <v>1</v>
      </c>
    </row>
    <row r="29" spans="1:18" ht="17.25" customHeight="1" x14ac:dyDescent="0.25">
      <c r="A29" s="369"/>
      <c r="B29" s="290"/>
      <c r="C29" s="293"/>
      <c r="D29" s="293"/>
      <c r="E29" s="52" t="s">
        <v>95</v>
      </c>
      <c r="F29" s="68" t="s">
        <v>377</v>
      </c>
      <c r="G29" s="131"/>
      <c r="H29" s="310"/>
      <c r="I29" s="225"/>
      <c r="J29" s="345"/>
      <c r="N29" s="66">
        <f t="shared" si="3"/>
        <v>1</v>
      </c>
      <c r="O29" s="66">
        <f t="shared" si="3"/>
        <v>0</v>
      </c>
      <c r="P29" s="66">
        <f t="shared" si="4"/>
        <v>1</v>
      </c>
    </row>
    <row r="30" spans="1:18" ht="17.25" customHeight="1" thickBot="1" x14ac:dyDescent="0.3">
      <c r="A30" s="369"/>
      <c r="B30" s="314"/>
      <c r="C30" s="315"/>
      <c r="D30" s="315"/>
      <c r="E30" s="53" t="s">
        <v>96</v>
      </c>
      <c r="F30" s="183" t="s">
        <v>377</v>
      </c>
      <c r="G30" s="132"/>
      <c r="H30" s="310"/>
      <c r="I30" s="225"/>
      <c r="J30" s="345"/>
      <c r="N30" s="66">
        <f t="shared" si="3"/>
        <v>1</v>
      </c>
      <c r="O30" s="66">
        <f t="shared" si="3"/>
        <v>0</v>
      </c>
      <c r="P30" s="66">
        <f t="shared" si="4"/>
        <v>1</v>
      </c>
    </row>
    <row r="31" spans="1:18" ht="177" customHeight="1" thickBot="1" x14ac:dyDescent="0.3">
      <c r="A31" s="369"/>
      <c r="B31" s="269" t="s">
        <v>354</v>
      </c>
      <c r="C31" s="270"/>
      <c r="D31" s="270"/>
      <c r="E31" s="270"/>
      <c r="F31" s="270"/>
      <c r="G31" s="271"/>
      <c r="H31" s="288"/>
      <c r="I31" s="226"/>
      <c r="J31" s="346"/>
    </row>
    <row r="32" spans="1:18" ht="48" customHeight="1" x14ac:dyDescent="0.25">
      <c r="A32" s="369"/>
      <c r="B32" s="325" t="s">
        <v>97</v>
      </c>
      <c r="C32" s="326">
        <v>6</v>
      </c>
      <c r="D32" s="326">
        <v>2</v>
      </c>
      <c r="E32" s="56" t="s">
        <v>98</v>
      </c>
      <c r="F32" s="182"/>
      <c r="G32" s="130" t="s">
        <v>377</v>
      </c>
      <c r="H32" s="309">
        <f>IF(I32="",P3,IF(OR(P32=2,P33=2,P34=2,P42=2),P2,IF(L32=4,2,IF(L32=3,1,IF(M32&gt;0,0,P1)))))</f>
        <v>1</v>
      </c>
      <c r="I32" s="311" t="s">
        <v>458</v>
      </c>
      <c r="J32" s="371" t="s">
        <v>391</v>
      </c>
      <c r="L32" s="66">
        <f>COUNTIF(F32:F42,"a")</f>
        <v>3</v>
      </c>
      <c r="M32" s="66">
        <f>COUNTIF(G32:G42,"a")</f>
        <v>2</v>
      </c>
      <c r="N32" s="66">
        <f t="shared" ref="N32:N42" si="5">COUNTIF(F32,"a")</f>
        <v>0</v>
      </c>
      <c r="O32" s="66">
        <f t="shared" ref="O32:O42" si="6">COUNTIF(G32,"a")</f>
        <v>1</v>
      </c>
      <c r="P32" s="66">
        <f>N32+O32</f>
        <v>1</v>
      </c>
      <c r="Q32" s="66">
        <f>D32</f>
        <v>2</v>
      </c>
      <c r="R32" s="66">
        <f>H32</f>
        <v>1</v>
      </c>
    </row>
    <row r="33" spans="1:18" ht="31.5" x14ac:dyDescent="0.25">
      <c r="A33" s="369"/>
      <c r="B33" s="290"/>
      <c r="C33" s="293"/>
      <c r="D33" s="293"/>
      <c r="E33" s="54" t="s">
        <v>99</v>
      </c>
      <c r="F33" s="68" t="s">
        <v>377</v>
      </c>
      <c r="G33" s="131"/>
      <c r="H33" s="310"/>
      <c r="I33" s="327"/>
      <c r="J33" s="372"/>
      <c r="N33" s="66">
        <f t="shared" si="5"/>
        <v>1</v>
      </c>
      <c r="O33" s="66">
        <f t="shared" si="6"/>
        <v>0</v>
      </c>
      <c r="P33" s="66">
        <f t="shared" ref="P33:P42" si="7">N33+O33</f>
        <v>1</v>
      </c>
    </row>
    <row r="34" spans="1:18" ht="47.25" x14ac:dyDescent="0.25">
      <c r="A34" s="369"/>
      <c r="B34" s="290"/>
      <c r="C34" s="293"/>
      <c r="D34" s="293"/>
      <c r="E34" s="54" t="s">
        <v>100</v>
      </c>
      <c r="F34" s="68"/>
      <c r="G34" s="131" t="s">
        <v>377</v>
      </c>
      <c r="H34" s="310"/>
      <c r="I34" s="327"/>
      <c r="J34" s="372"/>
      <c r="N34" s="66">
        <f t="shared" si="5"/>
        <v>0</v>
      </c>
      <c r="O34" s="66">
        <f t="shared" si="6"/>
        <v>1</v>
      </c>
      <c r="P34" s="66">
        <f t="shared" si="7"/>
        <v>1</v>
      </c>
    </row>
    <row r="35" spans="1:18" ht="16.5" customHeight="1" x14ac:dyDescent="0.25">
      <c r="A35" s="369"/>
      <c r="B35" s="290"/>
      <c r="C35" s="293"/>
      <c r="D35" s="293"/>
      <c r="E35" s="54" t="s">
        <v>101</v>
      </c>
      <c r="F35" s="329" t="s">
        <v>377</v>
      </c>
      <c r="G35" s="330"/>
      <c r="H35" s="310"/>
      <c r="I35" s="327"/>
      <c r="J35" s="372"/>
      <c r="N35" s="66">
        <f t="shared" si="5"/>
        <v>1</v>
      </c>
      <c r="O35" s="66">
        <f t="shared" si="6"/>
        <v>0</v>
      </c>
      <c r="P35" s="66">
        <f t="shared" si="7"/>
        <v>1</v>
      </c>
    </row>
    <row r="36" spans="1:18" ht="16.5" customHeight="1" x14ac:dyDescent="0.25">
      <c r="A36" s="369"/>
      <c r="B36" s="290"/>
      <c r="C36" s="293"/>
      <c r="D36" s="293"/>
      <c r="E36" s="54" t="s">
        <v>102</v>
      </c>
      <c r="F36" s="329"/>
      <c r="G36" s="330"/>
      <c r="H36" s="310"/>
      <c r="I36" s="327"/>
      <c r="J36" s="372"/>
      <c r="N36" s="66">
        <f t="shared" si="5"/>
        <v>0</v>
      </c>
      <c r="O36" s="66">
        <f t="shared" si="6"/>
        <v>0</v>
      </c>
      <c r="P36" s="66">
        <f t="shared" si="7"/>
        <v>0</v>
      </c>
    </row>
    <row r="37" spans="1:18" ht="16.5" customHeight="1" x14ac:dyDescent="0.25">
      <c r="A37" s="369"/>
      <c r="B37" s="290"/>
      <c r="C37" s="293"/>
      <c r="D37" s="293"/>
      <c r="E37" s="54" t="s">
        <v>103</v>
      </c>
      <c r="F37" s="329"/>
      <c r="G37" s="330"/>
      <c r="H37" s="310"/>
      <c r="I37" s="327"/>
      <c r="J37" s="372"/>
      <c r="N37" s="66">
        <f t="shared" si="5"/>
        <v>0</v>
      </c>
      <c r="O37" s="66">
        <f t="shared" si="6"/>
        <v>0</v>
      </c>
      <c r="P37" s="66">
        <f t="shared" si="7"/>
        <v>0</v>
      </c>
    </row>
    <row r="38" spans="1:18" ht="16.5" customHeight="1" x14ac:dyDescent="0.25">
      <c r="A38" s="369"/>
      <c r="B38" s="290"/>
      <c r="C38" s="293"/>
      <c r="D38" s="293"/>
      <c r="E38" s="54" t="s">
        <v>104</v>
      </c>
      <c r="F38" s="329"/>
      <c r="G38" s="330"/>
      <c r="H38" s="310"/>
      <c r="I38" s="327"/>
      <c r="J38" s="372"/>
      <c r="N38" s="66">
        <f t="shared" si="5"/>
        <v>0</v>
      </c>
      <c r="O38" s="66">
        <f t="shared" si="6"/>
        <v>0</v>
      </c>
      <c r="P38" s="66">
        <f t="shared" si="7"/>
        <v>0</v>
      </c>
    </row>
    <row r="39" spans="1:18" ht="16.5" customHeight="1" x14ac:dyDescent="0.25">
      <c r="A39" s="369"/>
      <c r="B39" s="290"/>
      <c r="C39" s="293"/>
      <c r="D39" s="293"/>
      <c r="E39" s="54" t="s">
        <v>105</v>
      </c>
      <c r="F39" s="329"/>
      <c r="G39" s="330"/>
      <c r="H39" s="310"/>
      <c r="I39" s="327"/>
      <c r="J39" s="372"/>
      <c r="N39" s="66">
        <f t="shared" si="5"/>
        <v>0</v>
      </c>
      <c r="O39" s="66">
        <f t="shared" si="6"/>
        <v>0</v>
      </c>
      <c r="P39" s="66">
        <f t="shared" si="7"/>
        <v>0</v>
      </c>
    </row>
    <row r="40" spans="1:18" ht="16.5" customHeight="1" x14ac:dyDescent="0.25">
      <c r="A40" s="369"/>
      <c r="B40" s="290"/>
      <c r="C40" s="293"/>
      <c r="D40" s="293"/>
      <c r="E40" s="54" t="s">
        <v>106</v>
      </c>
      <c r="F40" s="329"/>
      <c r="G40" s="330"/>
      <c r="H40" s="310"/>
      <c r="I40" s="327"/>
      <c r="J40" s="372"/>
      <c r="N40" s="66">
        <f t="shared" si="5"/>
        <v>0</v>
      </c>
      <c r="O40" s="66">
        <f t="shared" si="6"/>
        <v>0</v>
      </c>
      <c r="P40" s="66">
        <f t="shared" si="7"/>
        <v>0</v>
      </c>
    </row>
    <row r="41" spans="1:18" ht="17.25" customHeight="1" x14ac:dyDescent="0.25">
      <c r="A41" s="369"/>
      <c r="B41" s="290"/>
      <c r="C41" s="293"/>
      <c r="D41" s="293"/>
      <c r="E41" s="54" t="s">
        <v>107</v>
      </c>
      <c r="F41" s="329"/>
      <c r="G41" s="330"/>
      <c r="H41" s="310"/>
      <c r="I41" s="327"/>
      <c r="J41" s="372"/>
      <c r="N41" s="66">
        <f t="shared" si="5"/>
        <v>0</v>
      </c>
      <c r="O41" s="66">
        <f t="shared" si="6"/>
        <v>0</v>
      </c>
      <c r="P41" s="66">
        <f t="shared" si="7"/>
        <v>0</v>
      </c>
    </row>
    <row r="42" spans="1:18" ht="32.25" thickBot="1" x14ac:dyDescent="0.3">
      <c r="A42" s="369"/>
      <c r="B42" s="314"/>
      <c r="C42" s="315"/>
      <c r="D42" s="315"/>
      <c r="E42" s="55" t="s">
        <v>108</v>
      </c>
      <c r="F42" s="181" t="s">
        <v>377</v>
      </c>
      <c r="G42" s="132"/>
      <c r="H42" s="310"/>
      <c r="I42" s="327"/>
      <c r="J42" s="372"/>
      <c r="N42" s="66">
        <f t="shared" si="5"/>
        <v>1</v>
      </c>
      <c r="O42" s="66">
        <f t="shared" si="6"/>
        <v>0</v>
      </c>
      <c r="P42" s="66">
        <f t="shared" si="7"/>
        <v>1</v>
      </c>
    </row>
    <row r="43" spans="1:18" ht="149.25" customHeight="1" thickBot="1" x14ac:dyDescent="0.3">
      <c r="A43" s="369"/>
      <c r="B43" s="269" t="s">
        <v>355</v>
      </c>
      <c r="C43" s="270"/>
      <c r="D43" s="270"/>
      <c r="E43" s="270"/>
      <c r="F43" s="270"/>
      <c r="G43" s="271"/>
      <c r="H43" s="288"/>
      <c r="I43" s="328"/>
      <c r="J43" s="373"/>
    </row>
    <row r="44" spans="1:18" ht="47.25" x14ac:dyDescent="0.25">
      <c r="A44" s="369"/>
      <c r="B44" s="325" t="s">
        <v>109</v>
      </c>
      <c r="C44" s="326">
        <v>7</v>
      </c>
      <c r="D44" s="326">
        <v>2</v>
      </c>
      <c r="E44" s="56" t="s">
        <v>110</v>
      </c>
      <c r="F44" s="182" t="s">
        <v>377</v>
      </c>
      <c r="G44" s="130"/>
      <c r="H44" s="309">
        <f>IF(I44="",P3,IF(OR(P44=2,P45=2),P2,IF(L44=2,2,IF(L44=1,1,IF(M44&gt;0,0,P1)))))</f>
        <v>2</v>
      </c>
      <c r="I44" s="304" t="s">
        <v>426</v>
      </c>
      <c r="J44" s="344" t="s">
        <v>392</v>
      </c>
      <c r="L44" s="66">
        <f>COUNTIF(F44:F45,"a")</f>
        <v>2</v>
      </c>
      <c r="M44" s="66">
        <f>COUNTIF(G44:G45,"a")</f>
        <v>0</v>
      </c>
      <c r="N44" s="66">
        <f>COUNTIF(F44,"a")</f>
        <v>1</v>
      </c>
      <c r="O44" s="66">
        <f>COUNTIF(G44,"a")</f>
        <v>0</v>
      </c>
      <c r="P44" s="66">
        <f>N44+O44</f>
        <v>1</v>
      </c>
      <c r="Q44" s="66">
        <f>D44</f>
        <v>2</v>
      </c>
      <c r="R44" s="66">
        <f>H44</f>
        <v>2</v>
      </c>
    </row>
    <row r="45" spans="1:18" ht="151.5" customHeight="1" thickBot="1" x14ac:dyDescent="0.3">
      <c r="A45" s="369"/>
      <c r="B45" s="291"/>
      <c r="C45" s="294"/>
      <c r="D45" s="294"/>
      <c r="E45" s="55" t="s">
        <v>111</v>
      </c>
      <c r="F45" s="181" t="s">
        <v>377</v>
      </c>
      <c r="G45" s="132"/>
      <c r="H45" s="310"/>
      <c r="I45" s="305"/>
      <c r="J45" s="345"/>
      <c r="N45" s="66">
        <f>COUNTIF(F45,"a")</f>
        <v>1</v>
      </c>
      <c r="O45" s="66">
        <f>COUNTIF(G45,"a")</f>
        <v>0</v>
      </c>
      <c r="P45" s="66">
        <f>N45+O45</f>
        <v>1</v>
      </c>
    </row>
    <row r="46" spans="1:18" ht="207.75" customHeight="1" thickBot="1" x14ac:dyDescent="0.3">
      <c r="A46" s="369"/>
      <c r="B46" s="269" t="s">
        <v>282</v>
      </c>
      <c r="C46" s="270"/>
      <c r="D46" s="270"/>
      <c r="E46" s="270"/>
      <c r="F46" s="270"/>
      <c r="G46" s="271"/>
      <c r="H46" s="288"/>
      <c r="I46" s="306"/>
      <c r="J46" s="346"/>
    </row>
    <row r="47" spans="1:18" ht="31.5" x14ac:dyDescent="0.25">
      <c r="A47" s="369"/>
      <c r="B47" s="325" t="s">
        <v>112</v>
      </c>
      <c r="C47" s="326">
        <v>8</v>
      </c>
      <c r="D47" s="326">
        <v>2</v>
      </c>
      <c r="E47" s="56" t="s">
        <v>113</v>
      </c>
      <c r="F47" s="182" t="s">
        <v>377</v>
      </c>
      <c r="G47" s="130"/>
      <c r="H47" s="309">
        <f>IF(I47="",P3,IF(OR(P47=2,P48=2,P49=2,P50=2),P2,IF(AND(L47&gt;2,N47=1,N49=1,N50=1),2,IF(AND(L47=3,N48=1,N49=1,N50=1),1,IF(M47&gt;0,0,P1)))))</f>
        <v>0</v>
      </c>
      <c r="I47" s="304" t="s">
        <v>476</v>
      </c>
      <c r="J47" s="344" t="s">
        <v>393</v>
      </c>
      <c r="L47" s="66">
        <f>COUNTIF(F47:F50,"a")</f>
        <v>3</v>
      </c>
      <c r="M47" s="66">
        <f>COUNTIF(G47:G50,"a")</f>
        <v>1</v>
      </c>
      <c r="N47" s="66">
        <f t="shared" ref="N47:O50" si="8">COUNTIF(F47,"a")</f>
        <v>1</v>
      </c>
      <c r="O47" s="66">
        <f t="shared" si="8"/>
        <v>0</v>
      </c>
      <c r="P47" s="66">
        <f>N47+O47</f>
        <v>1</v>
      </c>
      <c r="Q47" s="66">
        <f>D47</f>
        <v>2</v>
      </c>
      <c r="R47" s="66">
        <f>H47</f>
        <v>0</v>
      </c>
    </row>
    <row r="48" spans="1:18" x14ac:dyDescent="0.25">
      <c r="A48" s="369"/>
      <c r="B48" s="290"/>
      <c r="C48" s="293"/>
      <c r="D48" s="293"/>
      <c r="E48" s="54" t="s">
        <v>114</v>
      </c>
      <c r="F48" s="68" t="s">
        <v>377</v>
      </c>
      <c r="G48" s="131"/>
      <c r="H48" s="310"/>
      <c r="I48" s="305"/>
      <c r="J48" s="345"/>
      <c r="N48" s="66">
        <f t="shared" si="8"/>
        <v>1</v>
      </c>
      <c r="O48" s="66">
        <f t="shared" si="8"/>
        <v>0</v>
      </c>
      <c r="P48" s="66">
        <f>N48+O48</f>
        <v>1</v>
      </c>
    </row>
    <row r="49" spans="1:18" x14ac:dyDescent="0.25">
      <c r="A49" s="369"/>
      <c r="B49" s="290"/>
      <c r="C49" s="293"/>
      <c r="D49" s="293"/>
      <c r="E49" s="54" t="s">
        <v>115</v>
      </c>
      <c r="F49" s="68" t="s">
        <v>377</v>
      </c>
      <c r="G49" s="131"/>
      <c r="H49" s="310"/>
      <c r="I49" s="305"/>
      <c r="J49" s="345"/>
      <c r="N49" s="66">
        <f t="shared" si="8"/>
        <v>1</v>
      </c>
      <c r="O49" s="66">
        <f t="shared" si="8"/>
        <v>0</v>
      </c>
      <c r="P49" s="66">
        <f>N49+O49</f>
        <v>1</v>
      </c>
    </row>
    <row r="50" spans="1:18" ht="32.25" thickBot="1" x14ac:dyDescent="0.3">
      <c r="A50" s="369"/>
      <c r="B50" s="291"/>
      <c r="C50" s="294"/>
      <c r="D50" s="294"/>
      <c r="E50" s="55" t="s">
        <v>116</v>
      </c>
      <c r="F50" s="181"/>
      <c r="G50" s="132" t="s">
        <v>377</v>
      </c>
      <c r="H50" s="310"/>
      <c r="I50" s="305"/>
      <c r="J50" s="345"/>
      <c r="N50" s="66">
        <f t="shared" si="8"/>
        <v>0</v>
      </c>
      <c r="O50" s="66">
        <f t="shared" si="8"/>
        <v>1</v>
      </c>
      <c r="P50" s="66">
        <f>N50+O50</f>
        <v>1</v>
      </c>
    </row>
    <row r="51" spans="1:18" ht="204.75" customHeight="1" thickBot="1" x14ac:dyDescent="0.3">
      <c r="A51" s="370"/>
      <c r="B51" s="316" t="s">
        <v>356</v>
      </c>
      <c r="C51" s="317"/>
      <c r="D51" s="317"/>
      <c r="E51" s="317"/>
      <c r="F51" s="317"/>
      <c r="G51" s="318"/>
      <c r="H51" s="331"/>
      <c r="I51" s="306"/>
      <c r="J51" s="346"/>
    </row>
    <row r="52" spans="1:18" ht="28.5" thickBot="1" x14ac:dyDescent="0.6">
      <c r="A52" s="334" t="s">
        <v>283</v>
      </c>
      <c r="B52" s="335"/>
      <c r="C52" s="335"/>
      <c r="D52" s="335"/>
      <c r="E52" s="335"/>
      <c r="F52" s="335"/>
      <c r="G52" s="335"/>
      <c r="H52" s="116">
        <f>SUM(H7:H51)</f>
        <v>14</v>
      </c>
      <c r="I52" s="83" t="str">
        <f>IF(I7="",P3,IF(H52&gt;7,Q1,Q2))</f>
        <v>pQm sfo{If]qdf ;kmn ePsf]</v>
      </c>
      <c r="J52" s="83"/>
    </row>
    <row r="53" spans="1:18" s="79" customFormat="1" ht="15.75" customHeight="1" x14ac:dyDescent="0.3">
      <c r="A53" s="383"/>
      <c r="B53" s="383"/>
      <c r="C53" s="383"/>
      <c r="D53" s="383"/>
      <c r="E53" s="383"/>
      <c r="F53" s="383"/>
      <c r="G53" s="383"/>
      <c r="H53" s="115"/>
      <c r="I53" s="84"/>
      <c r="J53" s="84"/>
      <c r="L53" s="80"/>
      <c r="M53" s="80"/>
      <c r="N53" s="80"/>
      <c r="O53" s="80"/>
      <c r="P53" s="80"/>
      <c r="Q53" s="80"/>
      <c r="R53" s="80"/>
    </row>
    <row r="54" spans="1:18" ht="24" thickBot="1" x14ac:dyDescent="0.35">
      <c r="A54" s="384"/>
      <c r="B54" s="383"/>
      <c r="C54" s="383"/>
      <c r="D54" s="383"/>
      <c r="E54" s="383"/>
      <c r="F54" s="383"/>
      <c r="G54" s="383"/>
      <c r="H54" s="115"/>
      <c r="I54" s="84"/>
      <c r="J54" s="85"/>
    </row>
    <row r="55" spans="1:18" ht="15.75" customHeight="1" x14ac:dyDescent="0.25">
      <c r="A55" s="272" t="s">
        <v>118</v>
      </c>
      <c r="B55" s="289" t="s">
        <v>119</v>
      </c>
      <c r="C55" s="292">
        <v>9</v>
      </c>
      <c r="D55" s="292">
        <v>2</v>
      </c>
      <c r="E55" s="58" t="s">
        <v>120</v>
      </c>
      <c r="F55" s="67" t="s">
        <v>377</v>
      </c>
      <c r="G55" s="133"/>
      <c r="H55" s="309">
        <f>IF(I55="",P3,IF(OR(P55=2,P56=2,P57=2,P58=2),P2,IF(L55=4,2,IF(L55=3,1,IF(M55&gt;0,0,P1)))))</f>
        <v>2</v>
      </c>
      <c r="I55" s="319" t="s">
        <v>452</v>
      </c>
      <c r="J55" s="371" t="s">
        <v>394</v>
      </c>
      <c r="L55" s="66">
        <f>COUNTIF(F55:F58,"a")</f>
        <v>4</v>
      </c>
      <c r="M55" s="66">
        <f>COUNTIF(G55:G58,"a")</f>
        <v>0</v>
      </c>
      <c r="N55" s="66">
        <f t="shared" ref="N55:O58" si="9">COUNTIF(F55,"a")</f>
        <v>1</v>
      </c>
      <c r="O55" s="66">
        <f t="shared" si="9"/>
        <v>0</v>
      </c>
      <c r="P55" s="66">
        <f>N55+O55</f>
        <v>1</v>
      </c>
      <c r="Q55" s="66">
        <f>D55</f>
        <v>2</v>
      </c>
      <c r="R55" s="66">
        <f>H55</f>
        <v>2</v>
      </c>
    </row>
    <row r="56" spans="1:18" ht="31.5" x14ac:dyDescent="0.25">
      <c r="A56" s="273"/>
      <c r="B56" s="290"/>
      <c r="C56" s="293"/>
      <c r="D56" s="293"/>
      <c r="E56" s="54" t="s">
        <v>121</v>
      </c>
      <c r="F56" s="68" t="s">
        <v>377</v>
      </c>
      <c r="G56" s="131"/>
      <c r="H56" s="310"/>
      <c r="I56" s="320"/>
      <c r="J56" s="372"/>
      <c r="N56" s="66">
        <f t="shared" si="9"/>
        <v>1</v>
      </c>
      <c r="O56" s="66">
        <f t="shared" si="9"/>
        <v>0</v>
      </c>
      <c r="P56" s="66">
        <f>N56+O56</f>
        <v>1</v>
      </c>
    </row>
    <row r="57" spans="1:18" ht="31.5" x14ac:dyDescent="0.25">
      <c r="A57" s="273"/>
      <c r="B57" s="290"/>
      <c r="C57" s="293"/>
      <c r="D57" s="293"/>
      <c r="E57" s="54" t="s">
        <v>122</v>
      </c>
      <c r="F57" s="68" t="s">
        <v>377</v>
      </c>
      <c r="G57" s="131"/>
      <c r="H57" s="310"/>
      <c r="I57" s="320"/>
      <c r="J57" s="372"/>
      <c r="N57" s="66">
        <f t="shared" si="9"/>
        <v>1</v>
      </c>
      <c r="O57" s="66">
        <f t="shared" si="9"/>
        <v>0</v>
      </c>
      <c r="P57" s="66">
        <f>N57+O57</f>
        <v>1</v>
      </c>
    </row>
    <row r="58" spans="1:18" ht="32.25" thickBot="1" x14ac:dyDescent="0.3">
      <c r="A58" s="273"/>
      <c r="B58" s="291"/>
      <c r="C58" s="294"/>
      <c r="D58" s="294"/>
      <c r="E58" s="55" t="s">
        <v>123</v>
      </c>
      <c r="F58" s="181" t="s">
        <v>377</v>
      </c>
      <c r="G58" s="132"/>
      <c r="H58" s="310"/>
      <c r="I58" s="320"/>
      <c r="J58" s="372"/>
      <c r="N58" s="66">
        <f t="shared" si="9"/>
        <v>1</v>
      </c>
      <c r="O58" s="66">
        <f t="shared" si="9"/>
        <v>0</v>
      </c>
      <c r="P58" s="66">
        <f>N58+O58</f>
        <v>1</v>
      </c>
    </row>
    <row r="59" spans="1:18" ht="324" customHeight="1" thickBot="1" x14ac:dyDescent="0.3">
      <c r="A59" s="273"/>
      <c r="B59" s="269" t="s">
        <v>286</v>
      </c>
      <c r="C59" s="270"/>
      <c r="D59" s="270"/>
      <c r="E59" s="270"/>
      <c r="F59" s="270"/>
      <c r="G59" s="271"/>
      <c r="H59" s="288"/>
      <c r="I59" s="321"/>
      <c r="J59" s="373"/>
    </row>
    <row r="60" spans="1:18" ht="31.5" x14ac:dyDescent="0.25">
      <c r="A60" s="273"/>
      <c r="B60" s="337" t="s">
        <v>124</v>
      </c>
      <c r="C60" s="326">
        <v>10</v>
      </c>
      <c r="D60" s="326">
        <v>4</v>
      </c>
      <c r="E60" s="56" t="s">
        <v>125</v>
      </c>
      <c r="F60" s="182"/>
      <c r="G60" s="130" t="s">
        <v>377</v>
      </c>
      <c r="H60" s="309">
        <f>IF(I60="",P3,IF(OR(P60=2,P61=2,P62=2),P2,IF(L60=3,4,IF(L60=2,3,IF(L60=1,2,IF(M60&gt;0,0,P1))))))</f>
        <v>0</v>
      </c>
      <c r="I60" s="311" t="s">
        <v>427</v>
      </c>
      <c r="J60" s="371" t="s">
        <v>395</v>
      </c>
      <c r="L60" s="66">
        <f>COUNTIF(F60:F62,"a")</f>
        <v>0</v>
      </c>
      <c r="M60" s="66">
        <f>COUNTIF(G60:G62,"a")</f>
        <v>3</v>
      </c>
      <c r="N60" s="66">
        <f t="shared" ref="N60:O62" si="10">COUNTIF(F60,"a")</f>
        <v>0</v>
      </c>
      <c r="O60" s="66">
        <f t="shared" si="10"/>
        <v>1</v>
      </c>
      <c r="P60" s="66">
        <f>N60+O60</f>
        <v>1</v>
      </c>
      <c r="Q60" s="66">
        <f>D60</f>
        <v>4</v>
      </c>
      <c r="R60" s="66">
        <f>H60</f>
        <v>0</v>
      </c>
    </row>
    <row r="61" spans="1:18" ht="31.5" x14ac:dyDescent="0.25">
      <c r="A61" s="273"/>
      <c r="B61" s="338"/>
      <c r="C61" s="293"/>
      <c r="D61" s="293"/>
      <c r="E61" s="54" t="s">
        <v>126</v>
      </c>
      <c r="F61" s="68"/>
      <c r="G61" s="131" t="s">
        <v>377</v>
      </c>
      <c r="H61" s="310"/>
      <c r="I61" s="312"/>
      <c r="J61" s="372"/>
      <c r="N61" s="66">
        <f t="shared" si="10"/>
        <v>0</v>
      </c>
      <c r="O61" s="66">
        <f t="shared" si="10"/>
        <v>1</v>
      </c>
      <c r="P61" s="66">
        <f>N61+O61</f>
        <v>1</v>
      </c>
    </row>
    <row r="62" spans="1:18" ht="32.25" thickBot="1" x14ac:dyDescent="0.3">
      <c r="A62" s="273"/>
      <c r="B62" s="339"/>
      <c r="C62" s="294"/>
      <c r="D62" s="294"/>
      <c r="E62" s="55" t="s">
        <v>127</v>
      </c>
      <c r="F62" s="181"/>
      <c r="G62" s="132" t="s">
        <v>377</v>
      </c>
      <c r="H62" s="310"/>
      <c r="I62" s="312"/>
      <c r="J62" s="372"/>
      <c r="N62" s="66">
        <f t="shared" si="10"/>
        <v>0</v>
      </c>
      <c r="O62" s="66">
        <f t="shared" si="10"/>
        <v>1</v>
      </c>
      <c r="P62" s="66">
        <f>N62+O62</f>
        <v>1</v>
      </c>
    </row>
    <row r="63" spans="1:18" ht="60" customHeight="1" thickBot="1" x14ac:dyDescent="0.3">
      <c r="A63" s="273"/>
      <c r="B63" s="316" t="s">
        <v>291</v>
      </c>
      <c r="C63" s="317"/>
      <c r="D63" s="317"/>
      <c r="E63" s="317"/>
      <c r="F63" s="317"/>
      <c r="G63" s="318"/>
      <c r="H63" s="288"/>
      <c r="I63" s="313"/>
      <c r="J63" s="373"/>
    </row>
    <row r="64" spans="1:18" ht="47.25" x14ac:dyDescent="0.25">
      <c r="A64" s="273"/>
      <c r="B64" s="275" t="s">
        <v>128</v>
      </c>
      <c r="C64" s="277">
        <v>11</v>
      </c>
      <c r="D64" s="292">
        <v>4</v>
      </c>
      <c r="E64" s="58" t="s">
        <v>129</v>
      </c>
      <c r="F64" s="67" t="s">
        <v>377</v>
      </c>
      <c r="G64" s="134"/>
      <c r="H64" s="285">
        <f>IF(I64="",P3,IF(OR(P64=2,P65=2,P66=2,P67=2,P68=2),P2,IF(L64=5,4,IF(L64=4,3,IF(L64=3,2,IF(M64&gt;0,0,P1))))))</f>
        <v>4</v>
      </c>
      <c r="I64" s="311" t="s">
        <v>428</v>
      </c>
      <c r="J64" s="371" t="s">
        <v>396</v>
      </c>
      <c r="L64" s="66">
        <f>COUNTIF(F64:F68,"a")</f>
        <v>5</v>
      </c>
      <c r="M64" s="66">
        <f>COUNTIF(G64:G68,"a")</f>
        <v>0</v>
      </c>
      <c r="N64" s="66">
        <f t="shared" ref="N64:O68" si="11">COUNTIF(F64,"a")</f>
        <v>1</v>
      </c>
      <c r="O64" s="66">
        <f t="shared" si="11"/>
        <v>0</v>
      </c>
      <c r="P64" s="66">
        <f t="shared" ref="P64:P126" si="12">N64+O64</f>
        <v>1</v>
      </c>
      <c r="Q64" s="66">
        <f>D64</f>
        <v>4</v>
      </c>
      <c r="R64" s="66">
        <f>H64</f>
        <v>4</v>
      </c>
    </row>
    <row r="65" spans="1:18" ht="47.25" x14ac:dyDescent="0.25">
      <c r="A65" s="273"/>
      <c r="B65" s="276"/>
      <c r="C65" s="278"/>
      <c r="D65" s="293"/>
      <c r="E65" s="54" t="s">
        <v>130</v>
      </c>
      <c r="F65" s="68" t="s">
        <v>377</v>
      </c>
      <c r="G65" s="135"/>
      <c r="H65" s="286"/>
      <c r="I65" s="312"/>
      <c r="J65" s="372"/>
      <c r="N65" s="66">
        <f t="shared" si="11"/>
        <v>1</v>
      </c>
      <c r="O65" s="66">
        <f t="shared" si="11"/>
        <v>0</v>
      </c>
      <c r="P65" s="66">
        <f t="shared" si="12"/>
        <v>1</v>
      </c>
    </row>
    <row r="66" spans="1:18" ht="31.5" x14ac:dyDescent="0.25">
      <c r="A66" s="273"/>
      <c r="B66" s="276"/>
      <c r="C66" s="278"/>
      <c r="D66" s="293"/>
      <c r="E66" s="54" t="s">
        <v>131</v>
      </c>
      <c r="F66" s="68" t="s">
        <v>377</v>
      </c>
      <c r="G66" s="135"/>
      <c r="H66" s="286"/>
      <c r="I66" s="312"/>
      <c r="J66" s="372"/>
      <c r="N66" s="66">
        <f t="shared" si="11"/>
        <v>1</v>
      </c>
      <c r="O66" s="66">
        <f t="shared" si="11"/>
        <v>0</v>
      </c>
      <c r="P66" s="66">
        <f t="shared" si="12"/>
        <v>1</v>
      </c>
    </row>
    <row r="67" spans="1:18" ht="47.25" x14ac:dyDescent="0.25">
      <c r="A67" s="273"/>
      <c r="B67" s="276"/>
      <c r="C67" s="278"/>
      <c r="D67" s="293"/>
      <c r="E67" s="54" t="s">
        <v>132</v>
      </c>
      <c r="F67" s="68" t="s">
        <v>377</v>
      </c>
      <c r="G67" s="135"/>
      <c r="H67" s="286"/>
      <c r="I67" s="312"/>
      <c r="J67" s="372"/>
      <c r="N67" s="66">
        <f t="shared" si="11"/>
        <v>1</v>
      </c>
      <c r="O67" s="66">
        <f t="shared" si="11"/>
        <v>0</v>
      </c>
      <c r="P67" s="66">
        <f t="shared" si="12"/>
        <v>1</v>
      </c>
    </row>
    <row r="68" spans="1:18" ht="16.5" thickBot="1" x14ac:dyDescent="0.3">
      <c r="A68" s="273"/>
      <c r="B68" s="332"/>
      <c r="C68" s="333"/>
      <c r="D68" s="315"/>
      <c r="E68" s="86" t="s">
        <v>292</v>
      </c>
      <c r="F68" s="90" t="s">
        <v>377</v>
      </c>
      <c r="G68" s="136"/>
      <c r="H68" s="287"/>
      <c r="I68" s="336"/>
      <c r="J68" s="382"/>
      <c r="N68" s="66">
        <f t="shared" si="11"/>
        <v>1</v>
      </c>
      <c r="O68" s="66">
        <f t="shared" si="11"/>
        <v>0</v>
      </c>
      <c r="P68" s="66">
        <f>N68+O68</f>
        <v>1</v>
      </c>
    </row>
    <row r="69" spans="1:18" ht="65.25" customHeight="1" thickBot="1" x14ac:dyDescent="0.3">
      <c r="A69" s="273"/>
      <c r="B69" s="282" t="s">
        <v>357</v>
      </c>
      <c r="C69" s="283"/>
      <c r="D69" s="283"/>
      <c r="E69" s="283"/>
      <c r="F69" s="283"/>
      <c r="G69" s="284"/>
      <c r="H69" s="288"/>
      <c r="I69" s="313"/>
      <c r="J69" s="373"/>
    </row>
    <row r="70" spans="1:18" x14ac:dyDescent="0.25">
      <c r="A70" s="273"/>
      <c r="B70" s="289" t="s">
        <v>133</v>
      </c>
      <c r="C70" s="292">
        <v>12</v>
      </c>
      <c r="D70" s="292">
        <v>2</v>
      </c>
      <c r="E70" s="58" t="s">
        <v>134</v>
      </c>
      <c r="F70" s="67"/>
      <c r="G70" s="134" t="s">
        <v>377</v>
      </c>
      <c r="H70" s="309">
        <f>IF(I70="",P3,IF(OR(P70=2,P71=2),P2,IF(L70=2,2,IF(AND(L70=1,N70=1),1,IF(M70&gt;0,0,P1)))))</f>
        <v>0</v>
      </c>
      <c r="I70" s="311" t="s">
        <v>446</v>
      </c>
      <c r="J70" s="371" t="s">
        <v>397</v>
      </c>
      <c r="L70" s="66">
        <f>COUNTIF(F70:F71,"a")</f>
        <v>0</v>
      </c>
      <c r="M70" s="66">
        <f>COUNTIF(G70:G71,"a")</f>
        <v>2</v>
      </c>
      <c r="N70" s="66">
        <f>COUNTIF(F70,"a")</f>
        <v>0</v>
      </c>
      <c r="O70" s="66">
        <f>COUNTIF(G70,"a")</f>
        <v>1</v>
      </c>
      <c r="P70" s="66">
        <f t="shared" si="12"/>
        <v>1</v>
      </c>
      <c r="Q70" s="66">
        <f>D70</f>
        <v>2</v>
      </c>
      <c r="R70" s="66">
        <f>H70</f>
        <v>0</v>
      </c>
    </row>
    <row r="71" spans="1:18" ht="32.25" thickBot="1" x14ac:dyDescent="0.3">
      <c r="A71" s="273"/>
      <c r="B71" s="314"/>
      <c r="C71" s="315"/>
      <c r="D71" s="315"/>
      <c r="E71" s="86" t="s">
        <v>135</v>
      </c>
      <c r="F71" s="90"/>
      <c r="G71" s="136" t="s">
        <v>377</v>
      </c>
      <c r="H71" s="310"/>
      <c r="I71" s="312"/>
      <c r="J71" s="372"/>
      <c r="N71" s="66">
        <f>COUNTIF(F71,"a")</f>
        <v>0</v>
      </c>
      <c r="O71" s="66">
        <f>COUNTIF(G71,"a")</f>
        <v>1</v>
      </c>
      <c r="P71" s="66">
        <f t="shared" si="12"/>
        <v>1</v>
      </c>
    </row>
    <row r="72" spans="1:18" ht="33" customHeight="1" thickBot="1" x14ac:dyDescent="0.3">
      <c r="A72" s="273"/>
      <c r="B72" s="282" t="s">
        <v>293</v>
      </c>
      <c r="C72" s="283"/>
      <c r="D72" s="283"/>
      <c r="E72" s="283"/>
      <c r="F72" s="283"/>
      <c r="G72" s="284"/>
      <c r="H72" s="288"/>
      <c r="I72" s="313"/>
      <c r="J72" s="373"/>
    </row>
    <row r="73" spans="1:18" ht="31.5" x14ac:dyDescent="0.25">
      <c r="A73" s="273"/>
      <c r="B73" s="289" t="s">
        <v>136</v>
      </c>
      <c r="C73" s="292">
        <v>13</v>
      </c>
      <c r="D73" s="292">
        <v>2</v>
      </c>
      <c r="E73" s="58" t="s">
        <v>137</v>
      </c>
      <c r="F73" s="67" t="s">
        <v>377</v>
      </c>
      <c r="G73" s="134"/>
      <c r="H73" s="309">
        <f>IF(I73="",P3,IF(OR(P73=2,P74=2,P75=2),P2,IF(L73=3,2,IF(AND(L73=2,N74=1),1,IF(M73&gt;0,0,P1)))))</f>
        <v>2</v>
      </c>
      <c r="I73" s="311" t="s">
        <v>453</v>
      </c>
      <c r="J73" s="371" t="s">
        <v>398</v>
      </c>
      <c r="L73" s="66">
        <f>COUNTIF(F73:F75,"a")</f>
        <v>3</v>
      </c>
      <c r="M73" s="66">
        <f>COUNTIF(G73:G75,"a")</f>
        <v>0</v>
      </c>
      <c r="N73" s="66">
        <f t="shared" ref="N73:O75" si="13">COUNTIF(F73,"a")</f>
        <v>1</v>
      </c>
      <c r="O73" s="66">
        <f t="shared" si="13"/>
        <v>0</v>
      </c>
      <c r="P73" s="66">
        <f t="shared" si="12"/>
        <v>1</v>
      </c>
      <c r="Q73" s="66">
        <f>D73</f>
        <v>2</v>
      </c>
      <c r="R73" s="66">
        <f>H73</f>
        <v>2</v>
      </c>
    </row>
    <row r="74" spans="1:18" x14ac:dyDescent="0.25">
      <c r="A74" s="273"/>
      <c r="B74" s="290"/>
      <c r="C74" s="293"/>
      <c r="D74" s="293"/>
      <c r="E74" s="54" t="s">
        <v>138</v>
      </c>
      <c r="F74" s="68" t="s">
        <v>377</v>
      </c>
      <c r="G74" s="135"/>
      <c r="H74" s="310"/>
      <c r="I74" s="312"/>
      <c r="J74" s="372"/>
      <c r="N74" s="66">
        <f t="shared" si="13"/>
        <v>1</v>
      </c>
      <c r="O74" s="66">
        <f t="shared" si="13"/>
        <v>0</v>
      </c>
      <c r="P74" s="66">
        <f t="shared" si="12"/>
        <v>1</v>
      </c>
    </row>
    <row r="75" spans="1:18" ht="32.25" thickBot="1" x14ac:dyDescent="0.3">
      <c r="A75" s="273"/>
      <c r="B75" s="314"/>
      <c r="C75" s="315"/>
      <c r="D75" s="315"/>
      <c r="E75" s="86" t="s">
        <v>139</v>
      </c>
      <c r="F75" s="90" t="s">
        <v>377</v>
      </c>
      <c r="G75" s="136"/>
      <c r="H75" s="310"/>
      <c r="I75" s="312"/>
      <c r="J75" s="372"/>
      <c r="N75" s="66">
        <f t="shared" si="13"/>
        <v>1</v>
      </c>
      <c r="O75" s="66">
        <f t="shared" si="13"/>
        <v>0</v>
      </c>
      <c r="P75" s="66">
        <f t="shared" si="12"/>
        <v>1</v>
      </c>
    </row>
    <row r="76" spans="1:18" ht="324.75" customHeight="1" thickBot="1" x14ac:dyDescent="0.3">
      <c r="A76" s="273"/>
      <c r="B76" s="282" t="s">
        <v>342</v>
      </c>
      <c r="C76" s="283"/>
      <c r="D76" s="283"/>
      <c r="E76" s="283"/>
      <c r="F76" s="283"/>
      <c r="G76" s="284"/>
      <c r="H76" s="288"/>
      <c r="I76" s="313"/>
      <c r="J76" s="373"/>
    </row>
    <row r="77" spans="1:18" ht="48" thickBot="1" x14ac:dyDescent="0.3">
      <c r="A77" s="273"/>
      <c r="B77" s="59" t="s">
        <v>140</v>
      </c>
      <c r="C77" s="60">
        <v>14</v>
      </c>
      <c r="D77" s="60">
        <v>2</v>
      </c>
      <c r="E77" s="61" t="s">
        <v>141</v>
      </c>
      <c r="F77" s="91"/>
      <c r="G77" s="137" t="s">
        <v>377</v>
      </c>
      <c r="H77" s="309">
        <f>IF(I77="",P3,IF(P77=2,P2,IF(L77=1,2,IF(M77&gt;0,0,P1))))</f>
        <v>0</v>
      </c>
      <c r="I77" s="311" t="s">
        <v>455</v>
      </c>
      <c r="J77" s="371" t="s">
        <v>399</v>
      </c>
      <c r="L77" s="66">
        <f>COUNTIF(F77,"a")</f>
        <v>0</v>
      </c>
      <c r="M77" s="66">
        <f>COUNTIF(G77,"a")</f>
        <v>1</v>
      </c>
      <c r="N77" s="66">
        <f>COUNTIF(F77,"a")</f>
        <v>0</v>
      </c>
      <c r="O77" s="66">
        <f>COUNTIF(G77,"a")</f>
        <v>1</v>
      </c>
      <c r="P77" s="66">
        <f t="shared" si="12"/>
        <v>1</v>
      </c>
      <c r="Q77" s="66">
        <f>D77</f>
        <v>2</v>
      </c>
      <c r="R77" s="66">
        <f>H77</f>
        <v>0</v>
      </c>
    </row>
    <row r="78" spans="1:18" ht="212.25" customHeight="1" thickBot="1" x14ac:dyDescent="0.3">
      <c r="A78" s="273"/>
      <c r="B78" s="269" t="s">
        <v>294</v>
      </c>
      <c r="C78" s="270"/>
      <c r="D78" s="270"/>
      <c r="E78" s="270"/>
      <c r="F78" s="270"/>
      <c r="G78" s="271"/>
      <c r="H78" s="288"/>
      <c r="I78" s="313"/>
      <c r="J78" s="373"/>
    </row>
    <row r="79" spans="1:18" ht="16.5" customHeight="1" x14ac:dyDescent="0.25">
      <c r="A79" s="273"/>
      <c r="B79" s="275" t="s">
        <v>142</v>
      </c>
      <c r="C79" s="277">
        <v>15</v>
      </c>
      <c r="D79" s="277">
        <v>2</v>
      </c>
      <c r="E79" s="56" t="s">
        <v>143</v>
      </c>
      <c r="F79" s="182" t="s">
        <v>377</v>
      </c>
      <c r="G79" s="130"/>
      <c r="H79" s="279">
        <f>IF(I79="",P3,IF(OR(P79=2,P80=2,P81=2),P2,IF(L79=3,2,IF(AND(L79=2,N79=1),1,IF(M79&gt;0,0,P1)))))</f>
        <v>0</v>
      </c>
      <c r="I79" s="304" t="s">
        <v>429</v>
      </c>
      <c r="J79" s="344" t="s">
        <v>400</v>
      </c>
      <c r="L79" s="66">
        <f>COUNTIF(F79:F81,"a")</f>
        <v>1</v>
      </c>
      <c r="M79" s="66">
        <f>COUNTIF(G79:G81,"a")</f>
        <v>2</v>
      </c>
      <c r="N79" s="66">
        <f t="shared" ref="N79:O81" si="14">COUNTIF(F79,"a")</f>
        <v>1</v>
      </c>
      <c r="O79" s="66">
        <f t="shared" si="14"/>
        <v>0</v>
      </c>
      <c r="P79" s="66">
        <f t="shared" si="12"/>
        <v>1</v>
      </c>
      <c r="Q79" s="66">
        <f>D79</f>
        <v>2</v>
      </c>
      <c r="R79" s="66">
        <f>H79</f>
        <v>0</v>
      </c>
    </row>
    <row r="80" spans="1:18" ht="48" x14ac:dyDescent="0.25">
      <c r="A80" s="273"/>
      <c r="B80" s="276"/>
      <c r="C80" s="278"/>
      <c r="D80" s="278"/>
      <c r="E80" s="54" t="s">
        <v>144</v>
      </c>
      <c r="F80" s="68"/>
      <c r="G80" s="131" t="s">
        <v>377</v>
      </c>
      <c r="H80" s="280"/>
      <c r="I80" s="305"/>
      <c r="J80" s="345"/>
      <c r="N80" s="66">
        <f t="shared" si="14"/>
        <v>0</v>
      </c>
      <c r="O80" s="66">
        <f t="shared" si="14"/>
        <v>1</v>
      </c>
      <c r="P80" s="66">
        <f t="shared" si="12"/>
        <v>1</v>
      </c>
    </row>
    <row r="81" spans="1:18" ht="31.5" customHeight="1" thickBot="1" x14ac:dyDescent="0.3">
      <c r="A81" s="273"/>
      <c r="B81" s="276"/>
      <c r="C81" s="278"/>
      <c r="D81" s="278"/>
      <c r="E81" s="117" t="s">
        <v>344</v>
      </c>
      <c r="F81" s="68"/>
      <c r="G81" s="131" t="s">
        <v>377</v>
      </c>
      <c r="H81" s="280"/>
      <c r="I81" s="305"/>
      <c r="J81" s="345"/>
      <c r="N81" s="66">
        <f t="shared" si="14"/>
        <v>0</v>
      </c>
      <c r="O81" s="66">
        <f t="shared" si="14"/>
        <v>1</v>
      </c>
      <c r="P81" s="66">
        <f t="shared" si="12"/>
        <v>1</v>
      </c>
    </row>
    <row r="82" spans="1:18" ht="34.5" customHeight="1" thickBot="1" x14ac:dyDescent="0.3">
      <c r="A82" s="273"/>
      <c r="B82" s="269" t="s">
        <v>295</v>
      </c>
      <c r="C82" s="270"/>
      <c r="D82" s="270"/>
      <c r="E82" s="270"/>
      <c r="F82" s="270"/>
      <c r="G82" s="271"/>
      <c r="H82" s="281"/>
      <c r="I82" s="306"/>
      <c r="J82" s="346"/>
    </row>
    <row r="83" spans="1:18" x14ac:dyDescent="0.25">
      <c r="A83" s="273"/>
      <c r="B83" s="275" t="s">
        <v>145</v>
      </c>
      <c r="C83" s="277">
        <v>16</v>
      </c>
      <c r="D83" s="277">
        <v>2</v>
      </c>
      <c r="E83" s="56" t="s">
        <v>146</v>
      </c>
      <c r="F83" s="182" t="s">
        <v>377</v>
      </c>
      <c r="G83" s="130"/>
      <c r="H83" s="279">
        <f>IF(I83="",P3,IF(OR(P83=2,P84=2,P85=2,P86=2),P2,IF(L83=4,2,IF(AND(L83=3,N83=1),1,IF(M83&gt;0,0,P1)))))</f>
        <v>2</v>
      </c>
      <c r="I83" s="304" t="s">
        <v>430</v>
      </c>
      <c r="J83" s="344" t="s">
        <v>401</v>
      </c>
      <c r="L83" s="66">
        <f>COUNTIF(F83:F86,"a")</f>
        <v>4</v>
      </c>
      <c r="M83" s="66">
        <f>COUNTIF(G83:G86,"a")</f>
        <v>0</v>
      </c>
      <c r="N83" s="66">
        <f t="shared" ref="N83:O86" si="15">COUNTIF(F83,"a")</f>
        <v>1</v>
      </c>
      <c r="O83" s="66">
        <f t="shared" si="15"/>
        <v>0</v>
      </c>
      <c r="P83" s="66">
        <f t="shared" si="12"/>
        <v>1</v>
      </c>
      <c r="Q83" s="66">
        <f>D83</f>
        <v>2</v>
      </c>
      <c r="R83" s="66">
        <f>H83</f>
        <v>2</v>
      </c>
    </row>
    <row r="84" spans="1:18" x14ac:dyDescent="0.25">
      <c r="A84" s="273"/>
      <c r="B84" s="276"/>
      <c r="C84" s="278"/>
      <c r="D84" s="278"/>
      <c r="E84" s="54" t="s">
        <v>147</v>
      </c>
      <c r="F84" s="68" t="s">
        <v>377</v>
      </c>
      <c r="G84" s="131"/>
      <c r="H84" s="280"/>
      <c r="I84" s="305"/>
      <c r="J84" s="345"/>
      <c r="N84" s="66">
        <f t="shared" si="15"/>
        <v>1</v>
      </c>
      <c r="O84" s="66">
        <f t="shared" si="15"/>
        <v>0</v>
      </c>
      <c r="P84" s="66">
        <f t="shared" si="12"/>
        <v>1</v>
      </c>
    </row>
    <row r="85" spans="1:18" ht="31.5" x14ac:dyDescent="0.25">
      <c r="A85" s="273"/>
      <c r="B85" s="276"/>
      <c r="C85" s="278"/>
      <c r="D85" s="278"/>
      <c r="E85" s="54" t="s">
        <v>148</v>
      </c>
      <c r="F85" s="68" t="s">
        <v>377</v>
      </c>
      <c r="G85" s="131"/>
      <c r="H85" s="280"/>
      <c r="I85" s="305"/>
      <c r="J85" s="345"/>
      <c r="N85" s="66">
        <f t="shared" si="15"/>
        <v>1</v>
      </c>
      <c r="O85" s="66">
        <f t="shared" si="15"/>
        <v>0</v>
      </c>
      <c r="P85" s="66">
        <f t="shared" si="12"/>
        <v>1</v>
      </c>
    </row>
    <row r="86" spans="1:18" ht="32.25" thickBot="1" x14ac:dyDescent="0.3">
      <c r="A86" s="273"/>
      <c r="B86" s="276"/>
      <c r="C86" s="278"/>
      <c r="D86" s="278"/>
      <c r="E86" s="55" t="s">
        <v>149</v>
      </c>
      <c r="F86" s="181" t="s">
        <v>377</v>
      </c>
      <c r="G86" s="132"/>
      <c r="H86" s="280"/>
      <c r="I86" s="305"/>
      <c r="J86" s="345"/>
      <c r="N86" s="66">
        <f t="shared" si="15"/>
        <v>1</v>
      </c>
      <c r="O86" s="66">
        <f t="shared" si="15"/>
        <v>0</v>
      </c>
      <c r="P86" s="66">
        <f t="shared" si="12"/>
        <v>1</v>
      </c>
    </row>
    <row r="87" spans="1:18" ht="62.25" customHeight="1" thickBot="1" x14ac:dyDescent="0.3">
      <c r="A87" s="273"/>
      <c r="B87" s="269" t="s">
        <v>296</v>
      </c>
      <c r="C87" s="270"/>
      <c r="D87" s="270"/>
      <c r="E87" s="270"/>
      <c r="F87" s="270"/>
      <c r="G87" s="271"/>
      <c r="H87" s="281"/>
      <c r="I87" s="306"/>
      <c r="J87" s="346"/>
    </row>
    <row r="88" spans="1:18" ht="47.25" x14ac:dyDescent="0.25">
      <c r="A88" s="273"/>
      <c r="B88" s="275" t="s">
        <v>150</v>
      </c>
      <c r="C88" s="277">
        <v>17</v>
      </c>
      <c r="D88" s="277">
        <v>2</v>
      </c>
      <c r="E88" s="56" t="s">
        <v>151</v>
      </c>
      <c r="F88" s="182"/>
      <c r="G88" s="130" t="s">
        <v>377</v>
      </c>
      <c r="H88" s="279">
        <f>IF(I88="",P3,IF(OR(P88=2,P89=2,P90=2),P2,IF(AND(L88=2,N88=1,N89=1),2,IF(AND(L88=2,N89=1,N90=1),1,IF(M88&gt;0,0,P1)))))</f>
        <v>0</v>
      </c>
      <c r="I88" s="304" t="s">
        <v>431</v>
      </c>
      <c r="J88" s="344" t="s">
        <v>402</v>
      </c>
      <c r="L88" s="66">
        <f>COUNTIF(F88:F90,"a")</f>
        <v>0</v>
      </c>
      <c r="M88" s="66">
        <f>COUNTIF(G88:G90,"a")</f>
        <v>3</v>
      </c>
      <c r="N88" s="66">
        <f t="shared" ref="N88:O90" si="16">COUNTIF(F88,"a")</f>
        <v>0</v>
      </c>
      <c r="O88" s="66">
        <f t="shared" si="16"/>
        <v>1</v>
      </c>
      <c r="P88" s="66">
        <f t="shared" si="12"/>
        <v>1</v>
      </c>
      <c r="Q88" s="66">
        <f>D88</f>
        <v>2</v>
      </c>
      <c r="R88" s="66">
        <f>H88</f>
        <v>0</v>
      </c>
    </row>
    <row r="89" spans="1:18" x14ac:dyDescent="0.25">
      <c r="A89" s="273"/>
      <c r="B89" s="276"/>
      <c r="C89" s="278"/>
      <c r="D89" s="278"/>
      <c r="E89" s="54" t="s">
        <v>152</v>
      </c>
      <c r="F89" s="68"/>
      <c r="G89" s="131" t="s">
        <v>377</v>
      </c>
      <c r="H89" s="280"/>
      <c r="I89" s="305"/>
      <c r="J89" s="345"/>
      <c r="N89" s="66">
        <f t="shared" si="16"/>
        <v>0</v>
      </c>
      <c r="O89" s="66">
        <f t="shared" si="16"/>
        <v>1</v>
      </c>
      <c r="P89" s="66">
        <f t="shared" si="12"/>
        <v>1</v>
      </c>
    </row>
    <row r="90" spans="1:18" ht="48" thickBot="1" x14ac:dyDescent="0.3">
      <c r="A90" s="273"/>
      <c r="B90" s="276"/>
      <c r="C90" s="278"/>
      <c r="D90" s="278"/>
      <c r="E90" s="55" t="s">
        <v>153</v>
      </c>
      <c r="F90" s="181"/>
      <c r="G90" s="132" t="s">
        <v>377</v>
      </c>
      <c r="H90" s="280"/>
      <c r="I90" s="305"/>
      <c r="J90" s="345"/>
      <c r="N90" s="66">
        <f t="shared" si="16"/>
        <v>0</v>
      </c>
      <c r="O90" s="66">
        <f t="shared" si="16"/>
        <v>1</v>
      </c>
      <c r="P90" s="66">
        <f t="shared" si="12"/>
        <v>1</v>
      </c>
    </row>
    <row r="91" spans="1:18" ht="57" customHeight="1" thickBot="1" x14ac:dyDescent="0.3">
      <c r="A91" s="273"/>
      <c r="B91" s="269" t="s">
        <v>297</v>
      </c>
      <c r="C91" s="270"/>
      <c r="D91" s="270"/>
      <c r="E91" s="270"/>
      <c r="F91" s="270"/>
      <c r="G91" s="271"/>
      <c r="H91" s="281"/>
      <c r="I91" s="306"/>
      <c r="J91" s="346"/>
    </row>
    <row r="92" spans="1:18" x14ac:dyDescent="0.25">
      <c r="A92" s="273"/>
      <c r="B92" s="275" t="s">
        <v>154</v>
      </c>
      <c r="C92" s="277">
        <v>18</v>
      </c>
      <c r="D92" s="277">
        <v>2</v>
      </c>
      <c r="E92" s="56" t="s">
        <v>155</v>
      </c>
      <c r="F92" s="182" t="s">
        <v>377</v>
      </c>
      <c r="G92" s="130"/>
      <c r="H92" s="279">
        <f>IF(I92="",P3,IF(OR(P92=2,P93=2,P94=2),P2,IF(L92=3,2,IF(AND(L92=2,N92=1),1,IF(M92&gt;0,0,P1)))))</f>
        <v>2</v>
      </c>
      <c r="I92" s="304" t="s">
        <v>432</v>
      </c>
      <c r="J92" s="344" t="s">
        <v>403</v>
      </c>
      <c r="L92" s="66">
        <f>COUNTIF(F92:F94,"a")</f>
        <v>3</v>
      </c>
      <c r="M92" s="66">
        <f>COUNTIF(G92:G94,"a")</f>
        <v>0</v>
      </c>
      <c r="N92" s="66">
        <f t="shared" ref="N92:O94" si="17">COUNTIF(F92,"a")</f>
        <v>1</v>
      </c>
      <c r="O92" s="66">
        <f t="shared" si="17"/>
        <v>0</v>
      </c>
      <c r="P92" s="66">
        <f t="shared" si="12"/>
        <v>1</v>
      </c>
      <c r="Q92" s="66">
        <f>D92</f>
        <v>2</v>
      </c>
      <c r="R92" s="66">
        <f>H92</f>
        <v>2</v>
      </c>
    </row>
    <row r="93" spans="1:18" ht="31.5" x14ac:dyDescent="0.25">
      <c r="A93" s="273"/>
      <c r="B93" s="276"/>
      <c r="C93" s="278"/>
      <c r="D93" s="278"/>
      <c r="E93" s="54" t="s">
        <v>156</v>
      </c>
      <c r="F93" s="68" t="s">
        <v>377</v>
      </c>
      <c r="G93" s="131"/>
      <c r="H93" s="280"/>
      <c r="I93" s="305"/>
      <c r="J93" s="345"/>
      <c r="N93" s="66">
        <f t="shared" si="17"/>
        <v>1</v>
      </c>
      <c r="O93" s="66">
        <f t="shared" si="17"/>
        <v>0</v>
      </c>
      <c r="P93" s="66">
        <f t="shared" si="12"/>
        <v>1</v>
      </c>
    </row>
    <row r="94" spans="1:18" ht="32.25" thickBot="1" x14ac:dyDescent="0.3">
      <c r="A94" s="273"/>
      <c r="B94" s="276"/>
      <c r="C94" s="278"/>
      <c r="D94" s="278"/>
      <c r="E94" s="55" t="s">
        <v>157</v>
      </c>
      <c r="F94" s="181" t="s">
        <v>377</v>
      </c>
      <c r="G94" s="132"/>
      <c r="H94" s="280"/>
      <c r="I94" s="305"/>
      <c r="J94" s="345"/>
      <c r="N94" s="66">
        <f t="shared" si="17"/>
        <v>1</v>
      </c>
      <c r="O94" s="66">
        <f t="shared" si="17"/>
        <v>0</v>
      </c>
      <c r="P94" s="66">
        <f t="shared" si="12"/>
        <v>1</v>
      </c>
    </row>
    <row r="95" spans="1:18" ht="88.5" customHeight="1" thickBot="1" x14ac:dyDescent="0.3">
      <c r="A95" s="273"/>
      <c r="B95" s="269" t="s">
        <v>298</v>
      </c>
      <c r="C95" s="270"/>
      <c r="D95" s="270"/>
      <c r="E95" s="270"/>
      <c r="F95" s="270"/>
      <c r="G95" s="271"/>
      <c r="H95" s="281"/>
      <c r="I95" s="306"/>
      <c r="J95" s="346"/>
    </row>
    <row r="96" spans="1:18" x14ac:dyDescent="0.25">
      <c r="A96" s="273"/>
      <c r="B96" s="275" t="s">
        <v>158</v>
      </c>
      <c r="C96" s="277">
        <v>19</v>
      </c>
      <c r="D96" s="277">
        <v>4</v>
      </c>
      <c r="E96" s="56" t="s">
        <v>159</v>
      </c>
      <c r="F96" s="182" t="s">
        <v>377</v>
      </c>
      <c r="G96" s="130"/>
      <c r="H96" s="279">
        <f>IF(I96="",P3,IF(OR(P96=2,P97=2,P98=2),P2,IF(AND(L96=2,N96=1,N98=1),4,IF(AND(L96=2,N96=1,N97=1),3,IF(AND(L96=1,N98=1),2,IF(M96&gt;0,0,P1))))))</f>
        <v>4</v>
      </c>
      <c r="I96" s="304" t="s">
        <v>447</v>
      </c>
      <c r="J96" s="344" t="s">
        <v>404</v>
      </c>
      <c r="L96" s="66">
        <f>COUNTIF(F96:F98,"a")</f>
        <v>2</v>
      </c>
      <c r="M96" s="66">
        <f>COUNTIF(G96:G98,"a")</f>
        <v>0</v>
      </c>
      <c r="N96" s="66">
        <f t="shared" ref="N96:O98" si="18">COUNTIF(F96,"a")</f>
        <v>1</v>
      </c>
      <c r="O96" s="66">
        <f t="shared" si="18"/>
        <v>0</v>
      </c>
      <c r="P96" s="66">
        <f t="shared" si="12"/>
        <v>1</v>
      </c>
      <c r="Q96" s="66">
        <f>D96</f>
        <v>4</v>
      </c>
      <c r="R96" s="66">
        <f>H96</f>
        <v>4</v>
      </c>
    </row>
    <row r="97" spans="1:18" ht="31.5" x14ac:dyDescent="0.25">
      <c r="A97" s="273"/>
      <c r="B97" s="276"/>
      <c r="C97" s="278"/>
      <c r="D97" s="278"/>
      <c r="E97" s="54" t="s">
        <v>378</v>
      </c>
      <c r="F97" s="68"/>
      <c r="G97" s="131"/>
      <c r="H97" s="280"/>
      <c r="I97" s="305"/>
      <c r="J97" s="345"/>
      <c r="N97" s="66">
        <f t="shared" si="18"/>
        <v>0</v>
      </c>
      <c r="O97" s="66">
        <f t="shared" si="18"/>
        <v>0</v>
      </c>
      <c r="P97" s="66">
        <f t="shared" si="12"/>
        <v>0</v>
      </c>
    </row>
    <row r="98" spans="1:18" ht="32.25" thickBot="1" x14ac:dyDescent="0.3">
      <c r="A98" s="273"/>
      <c r="B98" s="276"/>
      <c r="C98" s="278"/>
      <c r="D98" s="278"/>
      <c r="E98" s="55" t="s">
        <v>160</v>
      </c>
      <c r="F98" s="185" t="s">
        <v>377</v>
      </c>
      <c r="G98" s="132"/>
      <c r="H98" s="280"/>
      <c r="I98" s="305"/>
      <c r="J98" s="345"/>
      <c r="N98" s="66">
        <f t="shared" si="18"/>
        <v>1</v>
      </c>
      <c r="O98" s="66">
        <f t="shared" si="18"/>
        <v>0</v>
      </c>
      <c r="P98" s="66">
        <f t="shared" si="12"/>
        <v>1</v>
      </c>
    </row>
    <row r="99" spans="1:18" ht="87" customHeight="1" thickBot="1" x14ac:dyDescent="0.3">
      <c r="A99" s="274"/>
      <c r="B99" s="269" t="s">
        <v>299</v>
      </c>
      <c r="C99" s="270"/>
      <c r="D99" s="270"/>
      <c r="E99" s="270"/>
      <c r="F99" s="270"/>
      <c r="G99" s="271"/>
      <c r="H99" s="281"/>
      <c r="I99" s="306"/>
      <c r="J99" s="346"/>
    </row>
    <row r="100" spans="1:18" ht="28.5" thickBot="1" x14ac:dyDescent="0.6">
      <c r="A100" s="334" t="s">
        <v>287</v>
      </c>
      <c r="B100" s="335"/>
      <c r="C100" s="335"/>
      <c r="D100" s="335"/>
      <c r="E100" s="335"/>
      <c r="F100" s="335"/>
      <c r="G100" s="335"/>
      <c r="H100" s="116">
        <f>SUM(H55:H99)</f>
        <v>16</v>
      </c>
      <c r="I100" s="83" t="str">
        <f>IF(I55="",P3,IF(H100&gt;10,Q1,Q2))</f>
        <v>pQm sfo{If]qdf ;kmn ePsf]</v>
      </c>
      <c r="J100" s="83"/>
    </row>
    <row r="102" spans="1:18" ht="16.5" thickBot="1" x14ac:dyDescent="0.35"/>
    <row r="103" spans="1:18" ht="15.75" customHeight="1" x14ac:dyDescent="0.25">
      <c r="A103" s="266" t="s">
        <v>166</v>
      </c>
      <c r="B103" s="275" t="s">
        <v>161</v>
      </c>
      <c r="C103" s="277">
        <v>20</v>
      </c>
      <c r="D103" s="277">
        <v>2</v>
      </c>
      <c r="E103" s="58" t="s">
        <v>162</v>
      </c>
      <c r="F103" s="67" t="s">
        <v>377</v>
      </c>
      <c r="G103" s="133"/>
      <c r="H103" s="279">
        <f>IF(I103="",P3,IF(OR(P103=2,P104=2,P105=2,P106=2),P2,IF(L103=4,2,IF(L103=3,1,IF(M103&gt;0,0,P1)))))</f>
        <v>0</v>
      </c>
      <c r="I103" s="304" t="s">
        <v>478</v>
      </c>
      <c r="J103" s="451" t="s">
        <v>477</v>
      </c>
      <c r="L103" s="66">
        <f>COUNTIF(F103:F106,"a")</f>
        <v>2</v>
      </c>
      <c r="M103" s="66">
        <f>COUNTIF(G103:G106,"a")</f>
        <v>2</v>
      </c>
      <c r="N103" s="66">
        <f t="shared" ref="N103:O106" si="19">COUNTIF(F103,"a")</f>
        <v>1</v>
      </c>
      <c r="O103" s="66">
        <f t="shared" si="19"/>
        <v>0</v>
      </c>
      <c r="P103" s="66">
        <f t="shared" si="12"/>
        <v>1</v>
      </c>
      <c r="Q103" s="66">
        <f>D103</f>
        <v>2</v>
      </c>
      <c r="R103" s="66">
        <f>H103</f>
        <v>0</v>
      </c>
    </row>
    <row r="104" spans="1:18" x14ac:dyDescent="0.25">
      <c r="A104" s="267"/>
      <c r="B104" s="276"/>
      <c r="C104" s="278"/>
      <c r="D104" s="278"/>
      <c r="E104" s="54" t="s">
        <v>163</v>
      </c>
      <c r="F104" s="68"/>
      <c r="G104" s="131" t="s">
        <v>377</v>
      </c>
      <c r="H104" s="280"/>
      <c r="I104" s="305"/>
      <c r="J104" s="345"/>
      <c r="N104" s="66">
        <f t="shared" si="19"/>
        <v>0</v>
      </c>
      <c r="O104" s="66">
        <f t="shared" si="19"/>
        <v>1</v>
      </c>
      <c r="P104" s="66">
        <f t="shared" si="12"/>
        <v>1</v>
      </c>
    </row>
    <row r="105" spans="1:18" x14ac:dyDescent="0.25">
      <c r="A105" s="267"/>
      <c r="B105" s="276"/>
      <c r="C105" s="278"/>
      <c r="D105" s="278"/>
      <c r="E105" s="54" t="s">
        <v>164</v>
      </c>
      <c r="F105" s="68" t="s">
        <v>377</v>
      </c>
      <c r="G105" s="131"/>
      <c r="H105" s="280"/>
      <c r="I105" s="305"/>
      <c r="J105" s="345"/>
      <c r="N105" s="66">
        <f t="shared" si="19"/>
        <v>1</v>
      </c>
      <c r="O105" s="66">
        <f t="shared" si="19"/>
        <v>0</v>
      </c>
      <c r="P105" s="66">
        <f t="shared" si="12"/>
        <v>1</v>
      </c>
    </row>
    <row r="106" spans="1:18" ht="16.5" thickBot="1" x14ac:dyDescent="0.3">
      <c r="A106" s="267"/>
      <c r="B106" s="276"/>
      <c r="C106" s="278"/>
      <c r="D106" s="278"/>
      <c r="E106" s="55" t="s">
        <v>165</v>
      </c>
      <c r="F106" s="87"/>
      <c r="G106" s="132" t="s">
        <v>377</v>
      </c>
      <c r="H106" s="280"/>
      <c r="I106" s="305"/>
      <c r="J106" s="345"/>
      <c r="N106" s="66">
        <f t="shared" si="19"/>
        <v>0</v>
      </c>
      <c r="O106" s="66">
        <f t="shared" si="19"/>
        <v>1</v>
      </c>
      <c r="P106" s="66">
        <f t="shared" si="12"/>
        <v>1</v>
      </c>
    </row>
    <row r="107" spans="1:18" ht="260.25" customHeight="1" thickBot="1" x14ac:dyDescent="0.3">
      <c r="A107" s="267"/>
      <c r="B107" s="269" t="s">
        <v>358</v>
      </c>
      <c r="C107" s="270"/>
      <c r="D107" s="270"/>
      <c r="E107" s="270"/>
      <c r="F107" s="270"/>
      <c r="G107" s="271"/>
      <c r="H107" s="281"/>
      <c r="I107" s="306"/>
      <c r="J107" s="346"/>
    </row>
    <row r="108" spans="1:18" ht="47.25" x14ac:dyDescent="0.25">
      <c r="A108" s="267"/>
      <c r="B108" s="275" t="s">
        <v>167</v>
      </c>
      <c r="C108" s="307">
        <v>21</v>
      </c>
      <c r="D108" s="277">
        <v>2</v>
      </c>
      <c r="E108" s="56" t="s">
        <v>168</v>
      </c>
      <c r="F108" s="182" t="s">
        <v>377</v>
      </c>
      <c r="G108" s="130"/>
      <c r="H108" s="279">
        <f>IF(I108="",P3,IF(OR(P108=2,P109=2,P110=2),P2,IF(AND(L108=2,N108=1,N110=1),2,IF(AND(L108=2,N109=1,N110=1),1,IF(M108&gt;0,0,P1)))))</f>
        <v>2</v>
      </c>
      <c r="I108" s="304" t="s">
        <v>433</v>
      </c>
      <c r="J108" s="344" t="s">
        <v>405</v>
      </c>
      <c r="L108" s="66">
        <f>COUNTIF(F108:F110,"a")</f>
        <v>2</v>
      </c>
      <c r="M108" s="66">
        <f>COUNTIF(G108:G110,"a")</f>
        <v>0</v>
      </c>
      <c r="N108" s="66">
        <f t="shared" ref="N108:O110" si="20">COUNTIF(F108,"a")</f>
        <v>1</v>
      </c>
      <c r="O108" s="66">
        <f t="shared" si="20"/>
        <v>0</v>
      </c>
      <c r="P108" s="66">
        <f t="shared" si="12"/>
        <v>1</v>
      </c>
      <c r="Q108" s="66">
        <f>D108</f>
        <v>2</v>
      </c>
      <c r="R108" s="66">
        <f>H108</f>
        <v>2</v>
      </c>
    </row>
    <row r="109" spans="1:18" ht="47.25" x14ac:dyDescent="0.25">
      <c r="A109" s="267"/>
      <c r="B109" s="276"/>
      <c r="C109" s="308"/>
      <c r="D109" s="278"/>
      <c r="E109" s="54" t="s">
        <v>169</v>
      </c>
      <c r="F109" s="68"/>
      <c r="G109" s="131"/>
      <c r="H109" s="280"/>
      <c r="I109" s="305"/>
      <c r="J109" s="345"/>
      <c r="N109" s="66">
        <f t="shared" si="20"/>
        <v>0</v>
      </c>
      <c r="O109" s="66">
        <f t="shared" si="20"/>
        <v>0</v>
      </c>
      <c r="P109" s="66">
        <f t="shared" si="12"/>
        <v>0</v>
      </c>
    </row>
    <row r="110" spans="1:18" ht="63.75" thickBot="1" x14ac:dyDescent="0.3">
      <c r="A110" s="267"/>
      <c r="B110" s="276"/>
      <c r="C110" s="308"/>
      <c r="D110" s="278"/>
      <c r="E110" s="55" t="s">
        <v>170</v>
      </c>
      <c r="F110" s="181" t="s">
        <v>377</v>
      </c>
      <c r="G110" s="132"/>
      <c r="H110" s="280"/>
      <c r="I110" s="305"/>
      <c r="J110" s="345"/>
      <c r="N110" s="66">
        <f t="shared" si="20"/>
        <v>1</v>
      </c>
      <c r="O110" s="66">
        <f t="shared" si="20"/>
        <v>0</v>
      </c>
      <c r="P110" s="66">
        <f t="shared" si="12"/>
        <v>1</v>
      </c>
    </row>
    <row r="111" spans="1:18" ht="57.75" customHeight="1" thickBot="1" x14ac:dyDescent="0.3">
      <c r="A111" s="267"/>
      <c r="B111" s="269" t="s">
        <v>347</v>
      </c>
      <c r="C111" s="270"/>
      <c r="D111" s="270"/>
      <c r="E111" s="270"/>
      <c r="F111" s="270"/>
      <c r="G111" s="271"/>
      <c r="H111" s="281"/>
      <c r="I111" s="306"/>
      <c r="J111" s="346"/>
    </row>
    <row r="112" spans="1:18" ht="47.25" customHeight="1" x14ac:dyDescent="0.25">
      <c r="A112" s="267"/>
      <c r="B112" s="275" t="s">
        <v>171</v>
      </c>
      <c r="C112" s="277">
        <v>22</v>
      </c>
      <c r="D112" s="277">
        <v>4</v>
      </c>
      <c r="E112" s="56" t="s">
        <v>172</v>
      </c>
      <c r="F112" s="182" t="s">
        <v>377</v>
      </c>
      <c r="G112" s="130"/>
      <c r="H112" s="279">
        <f>IF(I112="",P3,IF(OR(P112=2,P113=2,P114=2,P115=2,P116=2),P2,IF(L112=5,4,IF(L112=4,3,IF(L112=3,2,IF(M112&gt;0,0,P1))))))</f>
        <v>3</v>
      </c>
      <c r="I112" s="224" t="s">
        <v>466</v>
      </c>
      <c r="J112" s="344" t="s">
        <v>467</v>
      </c>
      <c r="L112" s="66">
        <f>COUNTIF(F112:F116,"a")</f>
        <v>4</v>
      </c>
      <c r="M112" s="66">
        <f>COUNTIF(G112:G116,"a")</f>
        <v>1</v>
      </c>
      <c r="N112" s="66">
        <f t="shared" ref="N112:O116" si="21">COUNTIF(F112,"a")</f>
        <v>1</v>
      </c>
      <c r="O112" s="66">
        <f t="shared" si="21"/>
        <v>0</v>
      </c>
      <c r="P112" s="66">
        <f t="shared" si="12"/>
        <v>1</v>
      </c>
      <c r="Q112" s="66">
        <f>D112</f>
        <v>4</v>
      </c>
      <c r="R112" s="66">
        <f>H112</f>
        <v>3</v>
      </c>
    </row>
    <row r="113" spans="1:18" ht="31.5" x14ac:dyDescent="0.25">
      <c r="A113" s="267"/>
      <c r="B113" s="276"/>
      <c r="C113" s="278"/>
      <c r="D113" s="278"/>
      <c r="E113" s="54" t="s">
        <v>173</v>
      </c>
      <c r="F113" s="68" t="s">
        <v>377</v>
      </c>
      <c r="G113" s="131"/>
      <c r="H113" s="280"/>
      <c r="I113" s="225"/>
      <c r="J113" s="345"/>
      <c r="N113" s="66">
        <f t="shared" si="21"/>
        <v>1</v>
      </c>
      <c r="O113" s="66">
        <f t="shared" si="21"/>
        <v>0</v>
      </c>
      <c r="P113" s="66">
        <f t="shared" si="12"/>
        <v>1</v>
      </c>
    </row>
    <row r="114" spans="1:18" ht="47.25" x14ac:dyDescent="0.25">
      <c r="A114" s="267"/>
      <c r="B114" s="276"/>
      <c r="C114" s="278"/>
      <c r="D114" s="278"/>
      <c r="E114" s="62" t="s">
        <v>174</v>
      </c>
      <c r="F114" s="68" t="s">
        <v>377</v>
      </c>
      <c r="G114" s="135"/>
      <c r="H114" s="280"/>
      <c r="I114" s="225"/>
      <c r="J114" s="345"/>
      <c r="N114" s="66">
        <f t="shared" si="21"/>
        <v>1</v>
      </c>
      <c r="O114" s="66">
        <f t="shared" si="21"/>
        <v>0</v>
      </c>
      <c r="P114" s="66">
        <f t="shared" si="12"/>
        <v>1</v>
      </c>
    </row>
    <row r="115" spans="1:18" ht="31.5" x14ac:dyDescent="0.25">
      <c r="A115" s="267"/>
      <c r="B115" s="276"/>
      <c r="C115" s="278"/>
      <c r="D115" s="278"/>
      <c r="E115" s="56" t="s">
        <v>175</v>
      </c>
      <c r="F115" s="182"/>
      <c r="G115" s="130" t="s">
        <v>377</v>
      </c>
      <c r="H115" s="280"/>
      <c r="I115" s="225"/>
      <c r="J115" s="345"/>
      <c r="N115" s="66">
        <f t="shared" si="21"/>
        <v>0</v>
      </c>
      <c r="O115" s="66">
        <f t="shared" si="21"/>
        <v>1</v>
      </c>
      <c r="P115" s="66">
        <f t="shared" si="12"/>
        <v>1</v>
      </c>
    </row>
    <row r="116" spans="1:18" ht="17.25" customHeight="1" thickBot="1" x14ac:dyDescent="0.3">
      <c r="A116" s="267"/>
      <c r="B116" s="276"/>
      <c r="C116" s="278"/>
      <c r="D116" s="278"/>
      <c r="E116" s="54" t="s">
        <v>176</v>
      </c>
      <c r="F116" s="68" t="s">
        <v>377</v>
      </c>
      <c r="G116" s="131"/>
      <c r="H116" s="280"/>
      <c r="I116" s="225"/>
      <c r="J116" s="345"/>
      <c r="N116" s="66">
        <f t="shared" si="21"/>
        <v>1</v>
      </c>
      <c r="O116" s="66">
        <f t="shared" si="21"/>
        <v>0</v>
      </c>
      <c r="P116" s="66">
        <f t="shared" si="12"/>
        <v>1</v>
      </c>
    </row>
    <row r="117" spans="1:18" ht="54" customHeight="1" thickBot="1" x14ac:dyDescent="0.3">
      <c r="A117" s="267"/>
      <c r="B117" s="269" t="s">
        <v>359</v>
      </c>
      <c r="C117" s="270"/>
      <c r="D117" s="270"/>
      <c r="E117" s="270"/>
      <c r="F117" s="270"/>
      <c r="G117" s="271"/>
      <c r="H117" s="281"/>
      <c r="I117" s="226"/>
      <c r="J117" s="346"/>
    </row>
    <row r="118" spans="1:18" ht="31.5" x14ac:dyDescent="0.25">
      <c r="A118" s="267"/>
      <c r="B118" s="275" t="s">
        <v>177</v>
      </c>
      <c r="C118" s="277">
        <v>23</v>
      </c>
      <c r="D118" s="277">
        <v>2</v>
      </c>
      <c r="E118" s="56" t="s">
        <v>178</v>
      </c>
      <c r="F118" s="182" t="s">
        <v>377</v>
      </c>
      <c r="G118" s="130"/>
      <c r="H118" s="279">
        <f>IF(I118="",P3,IF(OR(P118=2,P119=2,P120=2,P121=2),P2,IF(L118=4,2,IF(L118=3,1,IF(M118&gt;0,0,P1)))))</f>
        <v>2</v>
      </c>
      <c r="I118" s="301" t="s">
        <v>448</v>
      </c>
      <c r="J118" s="380" t="s">
        <v>406</v>
      </c>
      <c r="L118" s="66">
        <f>COUNTIF(F118:F121,"a")</f>
        <v>4</v>
      </c>
      <c r="M118" s="66">
        <f>COUNTIF(G118:G121,"a")</f>
        <v>0</v>
      </c>
      <c r="N118" s="66">
        <f t="shared" ref="N118:O121" si="22">COUNTIF(F118,"a")</f>
        <v>1</v>
      </c>
      <c r="O118" s="66">
        <f t="shared" si="22"/>
        <v>0</v>
      </c>
      <c r="P118" s="66">
        <f t="shared" si="12"/>
        <v>1</v>
      </c>
      <c r="Q118" s="66">
        <f>D118</f>
        <v>2</v>
      </c>
      <c r="R118" s="66">
        <f>H118</f>
        <v>2</v>
      </c>
    </row>
    <row r="119" spans="1:18" ht="63" x14ac:dyDescent="0.25">
      <c r="A119" s="267"/>
      <c r="B119" s="276"/>
      <c r="C119" s="278"/>
      <c r="D119" s="278"/>
      <c r="E119" s="54" t="s">
        <v>179</v>
      </c>
      <c r="F119" s="68" t="s">
        <v>377</v>
      </c>
      <c r="G119" s="131"/>
      <c r="H119" s="280"/>
      <c r="I119" s="302"/>
      <c r="J119" s="378"/>
      <c r="N119" s="66">
        <f t="shared" si="22"/>
        <v>1</v>
      </c>
      <c r="O119" s="66">
        <f t="shared" si="22"/>
        <v>0</v>
      </c>
      <c r="P119" s="66">
        <f t="shared" si="12"/>
        <v>1</v>
      </c>
    </row>
    <row r="120" spans="1:18" ht="47.25" x14ac:dyDescent="0.25">
      <c r="A120" s="267"/>
      <c r="B120" s="276"/>
      <c r="C120" s="278"/>
      <c r="D120" s="278"/>
      <c r="E120" s="62" t="s">
        <v>180</v>
      </c>
      <c r="F120" s="68" t="s">
        <v>377</v>
      </c>
      <c r="G120" s="135"/>
      <c r="H120" s="280"/>
      <c r="I120" s="302"/>
      <c r="J120" s="378"/>
      <c r="N120" s="66">
        <f t="shared" si="22"/>
        <v>1</v>
      </c>
      <c r="O120" s="66">
        <f t="shared" si="22"/>
        <v>0</v>
      </c>
      <c r="P120" s="66">
        <f t="shared" si="12"/>
        <v>1</v>
      </c>
    </row>
    <row r="121" spans="1:18" ht="15.75" customHeight="1" thickBot="1" x14ac:dyDescent="0.3">
      <c r="A121" s="267"/>
      <c r="B121" s="276"/>
      <c r="C121" s="278"/>
      <c r="D121" s="278"/>
      <c r="E121" s="56" t="s">
        <v>181</v>
      </c>
      <c r="F121" s="182" t="s">
        <v>377</v>
      </c>
      <c r="G121" s="130"/>
      <c r="H121" s="280"/>
      <c r="I121" s="302"/>
      <c r="J121" s="378"/>
      <c r="N121" s="66">
        <f t="shared" si="22"/>
        <v>1</v>
      </c>
      <c r="O121" s="66">
        <f t="shared" si="22"/>
        <v>0</v>
      </c>
      <c r="P121" s="66">
        <f t="shared" si="12"/>
        <v>1</v>
      </c>
    </row>
    <row r="122" spans="1:18" ht="51" customHeight="1" thickBot="1" x14ac:dyDescent="0.3">
      <c r="A122" s="267"/>
      <c r="B122" s="269" t="s">
        <v>300</v>
      </c>
      <c r="C122" s="270"/>
      <c r="D122" s="270"/>
      <c r="E122" s="270"/>
      <c r="F122" s="270"/>
      <c r="G122" s="271"/>
      <c r="H122" s="281"/>
      <c r="I122" s="303"/>
      <c r="J122" s="379"/>
    </row>
    <row r="123" spans="1:18" ht="33" customHeight="1" x14ac:dyDescent="0.25">
      <c r="A123" s="267"/>
      <c r="B123" s="275" t="s">
        <v>182</v>
      </c>
      <c r="C123" s="277">
        <v>24</v>
      </c>
      <c r="D123" s="277">
        <v>4</v>
      </c>
      <c r="E123" s="58" t="s">
        <v>183</v>
      </c>
      <c r="F123" s="67" t="s">
        <v>377</v>
      </c>
      <c r="G123" s="133"/>
      <c r="H123" s="279">
        <f>IF(I123="",P3,IF(OR(P123=2,P124=2,P125=2,P126=2,P127=2),P2,IF(L123=5,4,IF(L123=4,3,IF(L123=3,2,IF(L123=2,1,IF(M123&gt;0,0,P1)))))))</f>
        <v>3</v>
      </c>
      <c r="I123" s="301" t="s">
        <v>434</v>
      </c>
      <c r="J123" s="380" t="s">
        <v>407</v>
      </c>
      <c r="L123" s="66">
        <f>COUNTIF(F123:F127,"a")</f>
        <v>4</v>
      </c>
      <c r="M123" s="66">
        <f>COUNTIF(G123:G127,"a")</f>
        <v>1</v>
      </c>
      <c r="N123" s="66">
        <f t="shared" ref="N123:O127" si="23">COUNTIF(F123,"a")</f>
        <v>1</v>
      </c>
      <c r="O123" s="66">
        <f t="shared" si="23"/>
        <v>0</v>
      </c>
      <c r="P123" s="66">
        <f t="shared" si="12"/>
        <v>1</v>
      </c>
      <c r="Q123" s="66">
        <f>D123</f>
        <v>4</v>
      </c>
      <c r="R123" s="66">
        <f>H123</f>
        <v>3</v>
      </c>
    </row>
    <row r="124" spans="1:18" ht="17.25" customHeight="1" x14ac:dyDescent="0.25">
      <c r="A124" s="267"/>
      <c r="B124" s="276"/>
      <c r="C124" s="278"/>
      <c r="D124" s="278"/>
      <c r="E124" s="54" t="s">
        <v>184</v>
      </c>
      <c r="F124" s="68" t="s">
        <v>377</v>
      </c>
      <c r="G124" s="131"/>
      <c r="H124" s="280"/>
      <c r="I124" s="302"/>
      <c r="J124" s="378"/>
      <c r="N124" s="66">
        <f t="shared" si="23"/>
        <v>1</v>
      </c>
      <c r="O124" s="66">
        <f t="shared" si="23"/>
        <v>0</v>
      </c>
      <c r="P124" s="66">
        <f t="shared" si="12"/>
        <v>1</v>
      </c>
    </row>
    <row r="125" spans="1:18" ht="31.5" x14ac:dyDescent="0.25">
      <c r="A125" s="267"/>
      <c r="B125" s="276"/>
      <c r="C125" s="278"/>
      <c r="D125" s="278"/>
      <c r="E125" s="62" t="s">
        <v>185</v>
      </c>
      <c r="F125" s="68" t="s">
        <v>377</v>
      </c>
      <c r="G125" s="135"/>
      <c r="H125" s="280"/>
      <c r="I125" s="302"/>
      <c r="J125" s="378"/>
      <c r="N125" s="66">
        <f t="shared" si="23"/>
        <v>1</v>
      </c>
      <c r="O125" s="66">
        <f t="shared" si="23"/>
        <v>0</v>
      </c>
      <c r="P125" s="66">
        <f t="shared" si="12"/>
        <v>1</v>
      </c>
    </row>
    <row r="126" spans="1:18" ht="33.75" customHeight="1" x14ac:dyDescent="0.25">
      <c r="A126" s="267"/>
      <c r="B126" s="276"/>
      <c r="C126" s="278"/>
      <c r="D126" s="278"/>
      <c r="E126" s="56" t="s">
        <v>186</v>
      </c>
      <c r="F126" s="186" t="s">
        <v>377</v>
      </c>
      <c r="G126" s="130"/>
      <c r="H126" s="280"/>
      <c r="I126" s="302"/>
      <c r="J126" s="378"/>
      <c r="N126" s="66">
        <f t="shared" si="23"/>
        <v>1</v>
      </c>
      <c r="O126" s="66">
        <f t="shared" si="23"/>
        <v>0</v>
      </c>
      <c r="P126" s="66">
        <f t="shared" si="12"/>
        <v>1</v>
      </c>
    </row>
    <row r="127" spans="1:18" ht="65.25" customHeight="1" thickBot="1" x14ac:dyDescent="0.3">
      <c r="A127" s="267"/>
      <c r="B127" s="276"/>
      <c r="C127" s="278"/>
      <c r="D127" s="278"/>
      <c r="E127" s="56" t="s">
        <v>187</v>
      </c>
      <c r="F127" s="186"/>
      <c r="G127" s="130" t="s">
        <v>377</v>
      </c>
      <c r="H127" s="280"/>
      <c r="I127" s="302"/>
      <c r="J127" s="378"/>
      <c r="N127" s="66">
        <f t="shared" si="23"/>
        <v>0</v>
      </c>
      <c r="O127" s="66">
        <f t="shared" si="23"/>
        <v>1</v>
      </c>
      <c r="P127" s="66">
        <f t="shared" ref="P127:P190" si="24">N127+O127</f>
        <v>1</v>
      </c>
    </row>
    <row r="128" spans="1:18" ht="74.25" customHeight="1" thickBot="1" x14ac:dyDescent="0.3">
      <c r="A128" s="267"/>
      <c r="B128" s="269" t="s">
        <v>301</v>
      </c>
      <c r="C128" s="270"/>
      <c r="D128" s="270"/>
      <c r="E128" s="270"/>
      <c r="F128" s="270"/>
      <c r="G128" s="271"/>
      <c r="H128" s="281"/>
      <c r="I128" s="303"/>
      <c r="J128" s="379"/>
    </row>
    <row r="129" spans="1:18" ht="31.5" customHeight="1" x14ac:dyDescent="0.25">
      <c r="A129" s="267"/>
      <c r="B129" s="275" t="s">
        <v>188</v>
      </c>
      <c r="C129" s="277">
        <v>25</v>
      </c>
      <c r="D129" s="277">
        <v>2</v>
      </c>
      <c r="E129" s="58" t="s">
        <v>189</v>
      </c>
      <c r="F129" s="67" t="s">
        <v>377</v>
      </c>
      <c r="G129" s="133"/>
      <c r="H129" s="279">
        <f>IF(I129="",P3,IF(OR(P129=2,P130=2,P131=2,P132=2),2,IF(AND(L129=3,N129=1,N131=1,N132=1),2,IF(AND(L129=3,N130=1,N131=1,N132=1),1,IF(M129&gt;0,0,P1)))))</f>
        <v>2</v>
      </c>
      <c r="I129" s="301" t="s">
        <v>435</v>
      </c>
      <c r="J129" s="380" t="s">
        <v>408</v>
      </c>
      <c r="L129" s="66">
        <f>COUNTIF(F129:F132,"a")</f>
        <v>3</v>
      </c>
      <c r="M129" s="66">
        <f>COUNTIF(G129:G132,"a")</f>
        <v>0</v>
      </c>
      <c r="N129" s="66">
        <f t="shared" ref="N129:O132" si="25">COUNTIF(F129,"a")</f>
        <v>1</v>
      </c>
      <c r="O129" s="66">
        <f t="shared" si="25"/>
        <v>0</v>
      </c>
      <c r="P129" s="66">
        <f t="shared" si="24"/>
        <v>1</v>
      </c>
      <c r="Q129" s="66">
        <f>D129</f>
        <v>2</v>
      </c>
      <c r="R129" s="66">
        <f>H129</f>
        <v>2</v>
      </c>
    </row>
    <row r="130" spans="1:18" ht="31.5" x14ac:dyDescent="0.25">
      <c r="A130" s="267"/>
      <c r="B130" s="276"/>
      <c r="C130" s="278"/>
      <c r="D130" s="278"/>
      <c r="E130" s="54" t="s">
        <v>190</v>
      </c>
      <c r="F130" s="68"/>
      <c r="G130" s="131"/>
      <c r="H130" s="280"/>
      <c r="I130" s="302"/>
      <c r="J130" s="378"/>
      <c r="N130" s="66">
        <f t="shared" si="25"/>
        <v>0</v>
      </c>
      <c r="O130" s="66">
        <f t="shared" si="25"/>
        <v>0</v>
      </c>
      <c r="P130" s="66">
        <f t="shared" si="24"/>
        <v>0</v>
      </c>
    </row>
    <row r="131" spans="1:18" ht="31.5" x14ac:dyDescent="0.25">
      <c r="A131" s="267"/>
      <c r="B131" s="276"/>
      <c r="C131" s="278"/>
      <c r="D131" s="278"/>
      <c r="E131" s="62" t="s">
        <v>191</v>
      </c>
      <c r="F131" s="68" t="s">
        <v>377</v>
      </c>
      <c r="G131" s="135"/>
      <c r="H131" s="280"/>
      <c r="I131" s="302"/>
      <c r="J131" s="378"/>
      <c r="N131" s="66">
        <f t="shared" si="25"/>
        <v>1</v>
      </c>
      <c r="O131" s="66">
        <f t="shared" si="25"/>
        <v>0</v>
      </c>
      <c r="P131" s="66">
        <f t="shared" si="24"/>
        <v>1</v>
      </c>
    </row>
    <row r="132" spans="1:18" ht="32.25" thickBot="1" x14ac:dyDescent="0.3">
      <c r="A132" s="267"/>
      <c r="B132" s="276"/>
      <c r="C132" s="278"/>
      <c r="D132" s="278"/>
      <c r="E132" s="56" t="s">
        <v>192</v>
      </c>
      <c r="F132" s="182" t="s">
        <v>377</v>
      </c>
      <c r="G132" s="130"/>
      <c r="H132" s="280"/>
      <c r="I132" s="302"/>
      <c r="J132" s="378"/>
      <c r="N132" s="66">
        <f t="shared" si="25"/>
        <v>1</v>
      </c>
      <c r="O132" s="66">
        <f t="shared" si="25"/>
        <v>0</v>
      </c>
      <c r="P132" s="66">
        <f t="shared" si="24"/>
        <v>1</v>
      </c>
    </row>
    <row r="133" spans="1:18" ht="42" customHeight="1" thickBot="1" x14ac:dyDescent="0.3">
      <c r="A133" s="267"/>
      <c r="B133" s="269" t="s">
        <v>302</v>
      </c>
      <c r="C133" s="270"/>
      <c r="D133" s="270"/>
      <c r="E133" s="270"/>
      <c r="F133" s="270"/>
      <c r="G133" s="271"/>
      <c r="H133" s="281"/>
      <c r="I133" s="303"/>
      <c r="J133" s="379"/>
    </row>
    <row r="134" spans="1:18" ht="15.75" customHeight="1" x14ac:dyDescent="0.25">
      <c r="A134" s="267"/>
      <c r="B134" s="275" t="s">
        <v>193</v>
      </c>
      <c r="C134" s="277">
        <v>26</v>
      </c>
      <c r="D134" s="277">
        <v>2</v>
      </c>
      <c r="E134" s="58" t="s">
        <v>194</v>
      </c>
      <c r="F134" s="67"/>
      <c r="G134" s="133" t="s">
        <v>377</v>
      </c>
      <c r="H134" s="279">
        <f>IF(I134="",P3,IF(OR(P134=2,P135=2,P136=2,P137=2),P2,IF(L134=4,2,IF(L134=3,1,IF(M134&gt;0,0,P1)))))</f>
        <v>0</v>
      </c>
      <c r="I134" s="301" t="s">
        <v>456</v>
      </c>
      <c r="J134" s="380" t="s">
        <v>409</v>
      </c>
      <c r="L134" s="66">
        <f>COUNTIF(F134:F137,"a")</f>
        <v>0</v>
      </c>
      <c r="M134" s="66">
        <f>COUNTIF(G134:G137,"a")</f>
        <v>4</v>
      </c>
      <c r="N134" s="66">
        <f t="shared" ref="N134:O137" si="26">COUNTIF(F134,"a")</f>
        <v>0</v>
      </c>
      <c r="O134" s="66">
        <f t="shared" si="26"/>
        <v>1</v>
      </c>
      <c r="P134" s="66">
        <f t="shared" si="24"/>
        <v>1</v>
      </c>
      <c r="Q134" s="66">
        <f>D134</f>
        <v>2</v>
      </c>
      <c r="R134" s="66">
        <f>H134</f>
        <v>0</v>
      </c>
    </row>
    <row r="135" spans="1:18" ht="15.75" customHeight="1" x14ac:dyDescent="0.25">
      <c r="A135" s="267"/>
      <c r="B135" s="276"/>
      <c r="C135" s="278"/>
      <c r="D135" s="278"/>
      <c r="E135" s="54" t="s">
        <v>195</v>
      </c>
      <c r="F135" s="68"/>
      <c r="G135" s="131" t="s">
        <v>377</v>
      </c>
      <c r="H135" s="280"/>
      <c r="I135" s="302"/>
      <c r="J135" s="378"/>
      <c r="N135" s="66">
        <f t="shared" si="26"/>
        <v>0</v>
      </c>
      <c r="O135" s="66">
        <f t="shared" si="26"/>
        <v>1</v>
      </c>
      <c r="P135" s="66">
        <f t="shared" si="24"/>
        <v>1</v>
      </c>
    </row>
    <row r="136" spans="1:18" ht="31.5" x14ac:dyDescent="0.25">
      <c r="A136" s="267"/>
      <c r="B136" s="276"/>
      <c r="C136" s="278"/>
      <c r="D136" s="278"/>
      <c r="E136" s="62" t="s">
        <v>196</v>
      </c>
      <c r="F136" s="68"/>
      <c r="G136" s="135" t="s">
        <v>377</v>
      </c>
      <c r="H136" s="280"/>
      <c r="I136" s="302"/>
      <c r="J136" s="378"/>
      <c r="N136" s="66">
        <f t="shared" si="26"/>
        <v>0</v>
      </c>
      <c r="O136" s="66">
        <f t="shared" si="26"/>
        <v>1</v>
      </c>
      <c r="P136" s="66">
        <f t="shared" si="24"/>
        <v>1</v>
      </c>
    </row>
    <row r="137" spans="1:18" ht="32.25" thickBot="1" x14ac:dyDescent="0.3">
      <c r="A137" s="267"/>
      <c r="B137" s="276"/>
      <c r="C137" s="278"/>
      <c r="D137" s="278"/>
      <c r="E137" s="56" t="s">
        <v>197</v>
      </c>
      <c r="F137" s="182"/>
      <c r="G137" s="130" t="s">
        <v>377</v>
      </c>
      <c r="H137" s="280"/>
      <c r="I137" s="302"/>
      <c r="J137" s="378"/>
      <c r="N137" s="66">
        <f t="shared" si="26"/>
        <v>0</v>
      </c>
      <c r="O137" s="66">
        <f t="shared" si="26"/>
        <v>1</v>
      </c>
      <c r="P137" s="66">
        <f t="shared" si="24"/>
        <v>1</v>
      </c>
    </row>
    <row r="138" spans="1:18" ht="57" customHeight="1" thickBot="1" x14ac:dyDescent="0.3">
      <c r="A138" s="267"/>
      <c r="B138" s="269" t="s">
        <v>360</v>
      </c>
      <c r="C138" s="270"/>
      <c r="D138" s="270"/>
      <c r="E138" s="270"/>
      <c r="F138" s="270"/>
      <c r="G138" s="271"/>
      <c r="H138" s="281"/>
      <c r="I138" s="303"/>
      <c r="J138" s="379"/>
    </row>
    <row r="139" spans="1:18" ht="31.5" x14ac:dyDescent="0.25">
      <c r="A139" s="267"/>
      <c r="B139" s="275" t="s">
        <v>198</v>
      </c>
      <c r="C139" s="277">
        <v>27</v>
      </c>
      <c r="D139" s="277">
        <v>2</v>
      </c>
      <c r="E139" s="58" t="s">
        <v>199</v>
      </c>
      <c r="F139" s="67" t="s">
        <v>377</v>
      </c>
      <c r="G139" s="133"/>
      <c r="H139" s="279">
        <f>IF(I139="",P3,IF(OR(P139=2,P140=2,P141=2,P142=2),P2,IF(L139=4,2,IF(AND(L139=3,N140=1),1,IF(M139&gt;0,0,P1)))))</f>
        <v>1</v>
      </c>
      <c r="I139" s="301" t="s">
        <v>436</v>
      </c>
      <c r="J139" s="380" t="s">
        <v>410</v>
      </c>
      <c r="L139" s="66">
        <f>COUNTIF(F139:F142,"a")</f>
        <v>3</v>
      </c>
      <c r="M139" s="66">
        <f>COUNTIF(G139:G142,"a")</f>
        <v>1</v>
      </c>
      <c r="N139" s="66">
        <f t="shared" ref="N139:O143" si="27">COUNTIF(F139,"a")</f>
        <v>1</v>
      </c>
      <c r="O139" s="66">
        <f t="shared" si="27"/>
        <v>0</v>
      </c>
      <c r="P139" s="66">
        <f t="shared" si="24"/>
        <v>1</v>
      </c>
      <c r="Q139" s="66">
        <f>D139</f>
        <v>2</v>
      </c>
      <c r="R139" s="66">
        <f>H139</f>
        <v>1</v>
      </c>
    </row>
    <row r="140" spans="1:18" ht="31.5" x14ac:dyDescent="0.25">
      <c r="A140" s="267"/>
      <c r="B140" s="276"/>
      <c r="C140" s="278"/>
      <c r="D140" s="278"/>
      <c r="E140" s="54" t="s">
        <v>200</v>
      </c>
      <c r="F140" s="68" t="s">
        <v>377</v>
      </c>
      <c r="G140" s="131"/>
      <c r="H140" s="280"/>
      <c r="I140" s="302"/>
      <c r="J140" s="378"/>
      <c r="N140" s="66">
        <f t="shared" si="27"/>
        <v>1</v>
      </c>
      <c r="O140" s="66">
        <f t="shared" si="27"/>
        <v>0</v>
      </c>
      <c r="P140" s="66">
        <f t="shared" si="24"/>
        <v>1</v>
      </c>
    </row>
    <row r="141" spans="1:18" ht="31.5" x14ac:dyDescent="0.25">
      <c r="A141" s="267"/>
      <c r="B141" s="276"/>
      <c r="C141" s="278"/>
      <c r="D141" s="278"/>
      <c r="E141" s="62" t="s">
        <v>201</v>
      </c>
      <c r="F141" s="68"/>
      <c r="G141" s="135" t="s">
        <v>377</v>
      </c>
      <c r="H141" s="280"/>
      <c r="I141" s="302"/>
      <c r="J141" s="378"/>
      <c r="N141" s="66">
        <f t="shared" si="27"/>
        <v>0</v>
      </c>
      <c r="O141" s="66">
        <f t="shared" si="27"/>
        <v>1</v>
      </c>
      <c r="P141" s="66">
        <f t="shared" si="24"/>
        <v>1</v>
      </c>
    </row>
    <row r="142" spans="1:18" ht="32.25" thickBot="1" x14ac:dyDescent="0.3">
      <c r="A142" s="267"/>
      <c r="B142" s="276"/>
      <c r="C142" s="278"/>
      <c r="D142" s="278"/>
      <c r="E142" s="56" t="s">
        <v>202</v>
      </c>
      <c r="F142" s="182" t="s">
        <v>377</v>
      </c>
      <c r="G142" s="130"/>
      <c r="H142" s="280"/>
      <c r="I142" s="302"/>
      <c r="J142" s="378"/>
      <c r="N142" s="66">
        <f t="shared" si="27"/>
        <v>1</v>
      </c>
      <c r="O142" s="66">
        <f t="shared" si="27"/>
        <v>0</v>
      </c>
      <c r="P142" s="66">
        <f t="shared" si="24"/>
        <v>1</v>
      </c>
    </row>
    <row r="143" spans="1:18" ht="99" customHeight="1" thickBot="1" x14ac:dyDescent="0.3">
      <c r="A143" s="268"/>
      <c r="B143" s="269" t="s">
        <v>361</v>
      </c>
      <c r="C143" s="270"/>
      <c r="D143" s="270"/>
      <c r="E143" s="270"/>
      <c r="F143" s="270"/>
      <c r="G143" s="271"/>
      <c r="H143" s="281"/>
      <c r="I143" s="303"/>
      <c r="J143" s="379"/>
      <c r="N143" s="66">
        <f t="shared" si="27"/>
        <v>0</v>
      </c>
      <c r="O143" s="66">
        <f t="shared" si="27"/>
        <v>0</v>
      </c>
      <c r="P143" s="66">
        <f t="shared" si="24"/>
        <v>0</v>
      </c>
    </row>
    <row r="144" spans="1:18" ht="28.5" thickBot="1" x14ac:dyDescent="0.6">
      <c r="A144" s="334" t="s">
        <v>288</v>
      </c>
      <c r="B144" s="335"/>
      <c r="C144" s="335"/>
      <c r="D144" s="335"/>
      <c r="E144" s="335"/>
      <c r="F144" s="335"/>
      <c r="G144" s="335"/>
      <c r="H144" s="116">
        <f>SUM(H103:H143)</f>
        <v>13</v>
      </c>
      <c r="I144" s="83" t="str">
        <f>IF(I103="",P3,IF(H144&gt;7,Q1,Q2))</f>
        <v>pQm sfo{If]qdf ;kmn ePsf]</v>
      </c>
      <c r="J144" s="83"/>
    </row>
    <row r="146" spans="1:18" ht="16.5" thickBot="1" x14ac:dyDescent="0.35"/>
    <row r="147" spans="1:18" ht="32.25" customHeight="1" x14ac:dyDescent="0.25">
      <c r="A147" s="266" t="s">
        <v>225</v>
      </c>
      <c r="B147" s="275" t="s">
        <v>203</v>
      </c>
      <c r="C147" s="307">
        <v>28</v>
      </c>
      <c r="D147" s="277">
        <v>2</v>
      </c>
      <c r="E147" s="58" t="s">
        <v>204</v>
      </c>
      <c r="F147" s="67"/>
      <c r="G147" s="133" t="s">
        <v>377</v>
      </c>
      <c r="H147" s="279">
        <f>IF(I147="",P3,IF(OR(P147=2,P148=2,P149=2,P150=2,P151=2),P2,IF(AND(L147=4,N147=1,N149=1,N150=1,N151=1),2,IF(AND(L147=4,N148=1,N149=1,N150=1,N151=1),1,IF(M147&gt;0,0,P1)))))</f>
        <v>0</v>
      </c>
      <c r="I147" s="224" t="s">
        <v>468</v>
      </c>
      <c r="J147" s="374" t="s">
        <v>469</v>
      </c>
      <c r="L147" s="66">
        <f>COUNTIF(F147:F151,"a")</f>
        <v>2</v>
      </c>
      <c r="M147" s="66">
        <f>COUNTIF(G147:G151,"a")</f>
        <v>3</v>
      </c>
      <c r="N147" s="66">
        <f t="shared" ref="N147:O151" si="28">COUNTIF(F147,"a")</f>
        <v>0</v>
      </c>
      <c r="O147" s="66">
        <f t="shared" si="28"/>
        <v>1</v>
      </c>
      <c r="P147" s="66">
        <f t="shared" si="24"/>
        <v>1</v>
      </c>
      <c r="Q147" s="66">
        <f>D147</f>
        <v>2</v>
      </c>
      <c r="R147" s="66">
        <f>H147</f>
        <v>0</v>
      </c>
    </row>
    <row r="148" spans="1:18" ht="31.5" x14ac:dyDescent="0.25">
      <c r="A148" s="267"/>
      <c r="B148" s="276"/>
      <c r="C148" s="308"/>
      <c r="D148" s="278"/>
      <c r="E148" s="54" t="s">
        <v>205</v>
      </c>
      <c r="F148" s="68" t="s">
        <v>377</v>
      </c>
      <c r="G148" s="131"/>
      <c r="H148" s="280"/>
      <c r="I148" s="342"/>
      <c r="J148" s="375"/>
      <c r="N148" s="66">
        <f t="shared" si="28"/>
        <v>1</v>
      </c>
      <c r="O148" s="66">
        <f t="shared" si="28"/>
        <v>0</v>
      </c>
      <c r="P148" s="66">
        <f t="shared" si="24"/>
        <v>1</v>
      </c>
    </row>
    <row r="149" spans="1:18" ht="31.5" x14ac:dyDescent="0.25">
      <c r="A149" s="267"/>
      <c r="B149" s="276"/>
      <c r="C149" s="308"/>
      <c r="D149" s="278"/>
      <c r="E149" s="62" t="s">
        <v>206</v>
      </c>
      <c r="F149" s="68"/>
      <c r="G149" s="135" t="s">
        <v>377</v>
      </c>
      <c r="H149" s="280"/>
      <c r="I149" s="342"/>
      <c r="J149" s="375"/>
      <c r="N149" s="66">
        <f t="shared" si="28"/>
        <v>0</v>
      </c>
      <c r="O149" s="66">
        <f t="shared" si="28"/>
        <v>1</v>
      </c>
      <c r="P149" s="66">
        <f t="shared" si="24"/>
        <v>1</v>
      </c>
    </row>
    <row r="150" spans="1:18" ht="31.5" x14ac:dyDescent="0.25">
      <c r="A150" s="267"/>
      <c r="B150" s="276"/>
      <c r="C150" s="308"/>
      <c r="D150" s="278"/>
      <c r="E150" s="62" t="s">
        <v>207</v>
      </c>
      <c r="F150" s="68"/>
      <c r="G150" s="130" t="s">
        <v>377</v>
      </c>
      <c r="H150" s="280"/>
      <c r="I150" s="342"/>
      <c r="J150" s="375"/>
      <c r="N150" s="66">
        <f t="shared" si="28"/>
        <v>0</v>
      </c>
      <c r="O150" s="66">
        <f t="shared" si="28"/>
        <v>1</v>
      </c>
      <c r="P150" s="66">
        <f t="shared" si="24"/>
        <v>1</v>
      </c>
    </row>
    <row r="151" spans="1:18" ht="32.25" thickBot="1" x14ac:dyDescent="0.3">
      <c r="A151" s="267"/>
      <c r="B151" s="276"/>
      <c r="C151" s="308"/>
      <c r="D151" s="278"/>
      <c r="E151" s="56" t="s">
        <v>208</v>
      </c>
      <c r="F151" s="182" t="s">
        <v>377</v>
      </c>
      <c r="G151" s="130"/>
      <c r="H151" s="280"/>
      <c r="I151" s="342"/>
      <c r="J151" s="375"/>
      <c r="N151" s="66">
        <f t="shared" si="28"/>
        <v>1</v>
      </c>
      <c r="O151" s="66">
        <f t="shared" si="28"/>
        <v>0</v>
      </c>
      <c r="P151" s="66">
        <f t="shared" si="24"/>
        <v>1</v>
      </c>
    </row>
    <row r="152" spans="1:18" ht="171.75" customHeight="1" thickBot="1" x14ac:dyDescent="0.3">
      <c r="A152" s="267"/>
      <c r="B152" s="269" t="s">
        <v>362</v>
      </c>
      <c r="C152" s="270"/>
      <c r="D152" s="270"/>
      <c r="E152" s="270"/>
      <c r="F152" s="270"/>
      <c r="G152" s="271"/>
      <c r="H152" s="281"/>
      <c r="I152" s="343"/>
      <c r="J152" s="376"/>
    </row>
    <row r="153" spans="1:18" ht="15.75" customHeight="1" x14ac:dyDescent="0.25">
      <c r="A153" s="267"/>
      <c r="B153" s="275" t="s">
        <v>209</v>
      </c>
      <c r="C153" s="277">
        <v>29</v>
      </c>
      <c r="D153" s="277">
        <v>2</v>
      </c>
      <c r="E153" s="56" t="s">
        <v>210</v>
      </c>
      <c r="F153" s="182" t="s">
        <v>377</v>
      </c>
      <c r="G153" s="130"/>
      <c r="H153" s="279">
        <f>IF(I153="",P3,IF(OR(P153=2,P154=2,P155=2),P2,IF(L153=3,2,IF(AND(L153=2,N153=1,N154=1),1,IF(M153&gt;0,0,P1)))))</f>
        <v>2</v>
      </c>
      <c r="I153" s="304" t="s">
        <v>437</v>
      </c>
      <c r="J153" s="344" t="s">
        <v>411</v>
      </c>
      <c r="L153" s="66">
        <f>COUNTIF(F153:F155,"a")</f>
        <v>3</v>
      </c>
      <c r="M153" s="66">
        <f>COUNTIF(G153:G155,"a")</f>
        <v>0</v>
      </c>
      <c r="N153" s="66">
        <f t="shared" ref="N153:O155" si="29">COUNTIF(F153,"a")</f>
        <v>1</v>
      </c>
      <c r="O153" s="66">
        <f t="shared" si="29"/>
        <v>0</v>
      </c>
      <c r="P153" s="66">
        <f t="shared" si="24"/>
        <v>1</v>
      </c>
      <c r="Q153" s="66">
        <f>D153</f>
        <v>2</v>
      </c>
      <c r="R153" s="66">
        <f>H153</f>
        <v>2</v>
      </c>
    </row>
    <row r="154" spans="1:18" ht="31.5" x14ac:dyDescent="0.25">
      <c r="A154" s="267"/>
      <c r="B154" s="276"/>
      <c r="C154" s="278"/>
      <c r="D154" s="278"/>
      <c r="E154" s="54" t="s">
        <v>211</v>
      </c>
      <c r="F154" s="68" t="s">
        <v>377</v>
      </c>
      <c r="G154" s="131"/>
      <c r="H154" s="280"/>
      <c r="I154" s="305"/>
      <c r="J154" s="345"/>
      <c r="N154" s="66">
        <f t="shared" si="29"/>
        <v>1</v>
      </c>
      <c r="O154" s="66">
        <f t="shared" si="29"/>
        <v>0</v>
      </c>
      <c r="P154" s="66">
        <f t="shared" si="24"/>
        <v>1</v>
      </c>
    </row>
    <row r="155" spans="1:18" ht="32.25" thickBot="1" x14ac:dyDescent="0.3">
      <c r="A155" s="267"/>
      <c r="B155" s="276"/>
      <c r="C155" s="278"/>
      <c r="D155" s="278"/>
      <c r="E155" s="55" t="s">
        <v>212</v>
      </c>
      <c r="F155" s="181" t="s">
        <v>377</v>
      </c>
      <c r="G155" s="132"/>
      <c r="H155" s="280"/>
      <c r="I155" s="305"/>
      <c r="J155" s="345"/>
      <c r="N155" s="66">
        <f t="shared" si="29"/>
        <v>1</v>
      </c>
      <c r="O155" s="66">
        <f t="shared" si="29"/>
        <v>0</v>
      </c>
      <c r="P155" s="66">
        <f t="shared" si="24"/>
        <v>1</v>
      </c>
    </row>
    <row r="156" spans="1:18" ht="145.5" customHeight="1" thickBot="1" x14ac:dyDescent="0.3">
      <c r="A156" s="267"/>
      <c r="B156" s="269" t="s">
        <v>303</v>
      </c>
      <c r="C156" s="270"/>
      <c r="D156" s="270"/>
      <c r="E156" s="270"/>
      <c r="F156" s="270"/>
      <c r="G156" s="271"/>
      <c r="H156" s="281"/>
      <c r="I156" s="306"/>
      <c r="J156" s="346"/>
    </row>
    <row r="157" spans="1:18" ht="31.5" customHeight="1" x14ac:dyDescent="0.25">
      <c r="A157" s="267"/>
      <c r="B157" s="275" t="s">
        <v>213</v>
      </c>
      <c r="C157" s="277">
        <v>30</v>
      </c>
      <c r="D157" s="277">
        <v>2</v>
      </c>
      <c r="E157" s="58" t="s">
        <v>214</v>
      </c>
      <c r="F157" s="67" t="s">
        <v>377</v>
      </c>
      <c r="G157" s="133"/>
      <c r="H157" s="279">
        <f>IF(I157="",P3,IF(OR(P157=2,P158=2),P2,IF(L157=2,2,IF(AND(L157=1,N157=1),1,IF(M157&gt;0,0,P1)))))</f>
        <v>2</v>
      </c>
      <c r="I157" s="224" t="s">
        <v>470</v>
      </c>
      <c r="J157" s="344" t="s">
        <v>471</v>
      </c>
      <c r="L157" s="66">
        <f>COUNTIF(F157:F158,"a")</f>
        <v>2</v>
      </c>
      <c r="M157" s="66">
        <f>COUNTIF(G157:G158,"a")</f>
        <v>0</v>
      </c>
      <c r="N157" s="66">
        <f>COUNTIF(F157,"a")</f>
        <v>1</v>
      </c>
      <c r="O157" s="66">
        <f>COUNTIF(G157,"a")</f>
        <v>0</v>
      </c>
      <c r="P157" s="66">
        <f t="shared" si="24"/>
        <v>1</v>
      </c>
      <c r="Q157" s="66">
        <f>D157</f>
        <v>2</v>
      </c>
      <c r="R157" s="66">
        <f>H157</f>
        <v>2</v>
      </c>
    </row>
    <row r="158" spans="1:18" ht="65.25" customHeight="1" thickBot="1" x14ac:dyDescent="0.3">
      <c r="A158" s="267"/>
      <c r="B158" s="276"/>
      <c r="C158" s="278"/>
      <c r="D158" s="278"/>
      <c r="E158" s="55" t="s">
        <v>215</v>
      </c>
      <c r="F158" s="181" t="s">
        <v>377</v>
      </c>
      <c r="G158" s="132"/>
      <c r="H158" s="280"/>
      <c r="I158" s="225"/>
      <c r="J158" s="345"/>
      <c r="N158" s="66">
        <f>COUNTIF(F158,"a")</f>
        <v>1</v>
      </c>
      <c r="O158" s="66">
        <f>COUNTIF(G158,"a")</f>
        <v>0</v>
      </c>
      <c r="P158" s="66">
        <f t="shared" si="24"/>
        <v>1</v>
      </c>
    </row>
    <row r="159" spans="1:18" ht="260.25" customHeight="1" thickBot="1" x14ac:dyDescent="0.3">
      <c r="A159" s="267"/>
      <c r="B159" s="269" t="s">
        <v>304</v>
      </c>
      <c r="C159" s="270"/>
      <c r="D159" s="270"/>
      <c r="E159" s="270"/>
      <c r="F159" s="270"/>
      <c r="G159" s="271"/>
      <c r="H159" s="281"/>
      <c r="I159" s="226"/>
      <c r="J159" s="346"/>
    </row>
    <row r="160" spans="1:18" ht="15.75" customHeight="1" x14ac:dyDescent="0.25">
      <c r="A160" s="267"/>
      <c r="B160" s="275" t="s">
        <v>216</v>
      </c>
      <c r="C160" s="277">
        <v>31</v>
      </c>
      <c r="D160" s="277">
        <v>2</v>
      </c>
      <c r="E160" s="58" t="s">
        <v>217</v>
      </c>
      <c r="F160" s="67"/>
      <c r="G160" s="133" t="s">
        <v>377</v>
      </c>
      <c r="H160" s="279">
        <f>IF(I160="",P3,IF(OR(P160=2,P161=2,P162=2,P163=2),P2,IF(L160=4,2,IF(AND(L160=3,N162=1),1,IF(M160&gt;0,0,P1)))))</f>
        <v>0</v>
      </c>
      <c r="I160" s="224" t="s">
        <v>472</v>
      </c>
      <c r="J160" s="377" t="s">
        <v>473</v>
      </c>
      <c r="L160" s="66">
        <f>COUNTIF(F160:F163,"a")</f>
        <v>2</v>
      </c>
      <c r="M160" s="66">
        <f>COUNTIF(G160:G163,"a")</f>
        <v>2</v>
      </c>
      <c r="N160" s="66">
        <f t="shared" ref="N160:O163" si="30">COUNTIF(F160,"a")</f>
        <v>0</v>
      </c>
      <c r="O160" s="66">
        <f t="shared" si="30"/>
        <v>1</v>
      </c>
      <c r="P160" s="66">
        <f t="shared" si="24"/>
        <v>1</v>
      </c>
      <c r="Q160" s="66">
        <f>D160</f>
        <v>2</v>
      </c>
      <c r="R160" s="66">
        <f>H160</f>
        <v>0</v>
      </c>
    </row>
    <row r="161" spans="1:18" ht="31.5" x14ac:dyDescent="0.25">
      <c r="A161" s="267"/>
      <c r="B161" s="276"/>
      <c r="C161" s="278"/>
      <c r="D161" s="278"/>
      <c r="E161" s="54" t="s">
        <v>218</v>
      </c>
      <c r="F161" s="68" t="s">
        <v>377</v>
      </c>
      <c r="G161" s="131"/>
      <c r="H161" s="280"/>
      <c r="I161" s="342"/>
      <c r="J161" s="378"/>
      <c r="N161" s="66">
        <f t="shared" si="30"/>
        <v>1</v>
      </c>
      <c r="O161" s="66">
        <f t="shared" si="30"/>
        <v>0</v>
      </c>
      <c r="P161" s="66">
        <f t="shared" si="24"/>
        <v>1</v>
      </c>
    </row>
    <row r="162" spans="1:18" ht="31.5" x14ac:dyDescent="0.25">
      <c r="A162" s="267"/>
      <c r="B162" s="276"/>
      <c r="C162" s="278"/>
      <c r="D162" s="278"/>
      <c r="E162" s="62" t="s">
        <v>219</v>
      </c>
      <c r="F162" s="68" t="s">
        <v>377</v>
      </c>
      <c r="G162" s="135"/>
      <c r="H162" s="280"/>
      <c r="I162" s="342"/>
      <c r="J162" s="378"/>
      <c r="N162" s="66">
        <f t="shared" si="30"/>
        <v>1</v>
      </c>
      <c r="O162" s="66">
        <f t="shared" si="30"/>
        <v>0</v>
      </c>
      <c r="P162" s="66">
        <f t="shared" si="24"/>
        <v>1</v>
      </c>
    </row>
    <row r="163" spans="1:18" ht="63.75" thickBot="1" x14ac:dyDescent="0.3">
      <c r="A163" s="267"/>
      <c r="B163" s="276"/>
      <c r="C163" s="278"/>
      <c r="D163" s="278"/>
      <c r="E163" s="56" t="s">
        <v>220</v>
      </c>
      <c r="F163" s="182"/>
      <c r="G163" s="130" t="s">
        <v>377</v>
      </c>
      <c r="H163" s="280"/>
      <c r="I163" s="342"/>
      <c r="J163" s="378"/>
      <c r="N163" s="66">
        <f t="shared" si="30"/>
        <v>0</v>
      </c>
      <c r="O163" s="66">
        <f t="shared" si="30"/>
        <v>1</v>
      </c>
      <c r="P163" s="66">
        <f t="shared" si="24"/>
        <v>1</v>
      </c>
    </row>
    <row r="164" spans="1:18" ht="35.25" customHeight="1" thickBot="1" x14ac:dyDescent="0.3">
      <c r="A164" s="267"/>
      <c r="B164" s="269" t="s">
        <v>305</v>
      </c>
      <c r="C164" s="270"/>
      <c r="D164" s="270"/>
      <c r="E164" s="270"/>
      <c r="F164" s="270"/>
      <c r="G164" s="271"/>
      <c r="H164" s="281"/>
      <c r="I164" s="343"/>
      <c r="J164" s="379"/>
    </row>
    <row r="165" spans="1:18" ht="31.5" x14ac:dyDescent="0.25">
      <c r="A165" s="267"/>
      <c r="B165" s="275" t="s">
        <v>221</v>
      </c>
      <c r="C165" s="307">
        <v>32</v>
      </c>
      <c r="D165" s="277">
        <v>2</v>
      </c>
      <c r="E165" s="56" t="s">
        <v>222</v>
      </c>
      <c r="F165" s="182"/>
      <c r="G165" s="130" t="s">
        <v>377</v>
      </c>
      <c r="H165" s="279">
        <f>IF(I165="",P3,IF(OR(P165=2,P166=2,P167=2,P168=2),P2,IF(L165=3,2,IF(L165=2,1,IF(M165&gt;0,0,P1)))))</f>
        <v>1</v>
      </c>
      <c r="I165" s="304" t="s">
        <v>438</v>
      </c>
      <c r="J165" s="344" t="s">
        <v>412</v>
      </c>
      <c r="L165" s="66">
        <f>COUNTIF(F165:F167,"a")</f>
        <v>2</v>
      </c>
      <c r="M165" s="66">
        <f>COUNTIF(G165:G167,"a")</f>
        <v>1</v>
      </c>
      <c r="N165" s="66">
        <f t="shared" ref="N165:O168" si="31">COUNTIF(F165,"a")</f>
        <v>0</v>
      </c>
      <c r="O165" s="66">
        <f t="shared" si="31"/>
        <v>1</v>
      </c>
      <c r="P165" s="66">
        <f t="shared" si="24"/>
        <v>1</v>
      </c>
      <c r="Q165" s="66">
        <f>D165</f>
        <v>2</v>
      </c>
      <c r="R165" s="66">
        <f>H165</f>
        <v>1</v>
      </c>
    </row>
    <row r="166" spans="1:18" ht="47.25" x14ac:dyDescent="0.25">
      <c r="A166" s="267"/>
      <c r="B166" s="276"/>
      <c r="C166" s="308"/>
      <c r="D166" s="278"/>
      <c r="E166" s="54" t="s">
        <v>223</v>
      </c>
      <c r="F166" s="68" t="s">
        <v>377</v>
      </c>
      <c r="G166" s="131"/>
      <c r="H166" s="280"/>
      <c r="I166" s="305"/>
      <c r="J166" s="345"/>
      <c r="N166" s="66">
        <f t="shared" si="31"/>
        <v>1</v>
      </c>
      <c r="O166" s="66">
        <f t="shared" si="31"/>
        <v>0</v>
      </c>
      <c r="P166" s="66">
        <f t="shared" si="24"/>
        <v>1</v>
      </c>
    </row>
    <row r="167" spans="1:18" ht="48" thickBot="1" x14ac:dyDescent="0.3">
      <c r="A167" s="267"/>
      <c r="B167" s="276"/>
      <c r="C167" s="308"/>
      <c r="D167" s="278"/>
      <c r="E167" s="55" t="s">
        <v>224</v>
      </c>
      <c r="F167" s="181" t="s">
        <v>377</v>
      </c>
      <c r="G167" s="132"/>
      <c r="H167" s="280"/>
      <c r="I167" s="305"/>
      <c r="J167" s="345"/>
      <c r="N167" s="66">
        <f t="shared" si="31"/>
        <v>1</v>
      </c>
      <c r="O167" s="66">
        <f t="shared" si="31"/>
        <v>0</v>
      </c>
      <c r="P167" s="66">
        <f t="shared" si="24"/>
        <v>1</v>
      </c>
    </row>
    <row r="168" spans="1:18" ht="56.25" customHeight="1" thickBot="1" x14ac:dyDescent="0.3">
      <c r="A168" s="268"/>
      <c r="B168" s="269" t="s">
        <v>363</v>
      </c>
      <c r="C168" s="270"/>
      <c r="D168" s="270"/>
      <c r="E168" s="270"/>
      <c r="F168" s="270"/>
      <c r="G168" s="271"/>
      <c r="H168" s="281"/>
      <c r="I168" s="306"/>
      <c r="J168" s="346"/>
      <c r="N168" s="66">
        <f t="shared" si="31"/>
        <v>0</v>
      </c>
      <c r="O168" s="66">
        <f t="shared" si="31"/>
        <v>0</v>
      </c>
      <c r="P168" s="66">
        <f t="shared" si="24"/>
        <v>0</v>
      </c>
    </row>
    <row r="169" spans="1:18" ht="28.5" thickBot="1" x14ac:dyDescent="0.6">
      <c r="A169" s="334" t="s">
        <v>289</v>
      </c>
      <c r="B169" s="335"/>
      <c r="C169" s="335"/>
      <c r="D169" s="335"/>
      <c r="E169" s="335"/>
      <c r="F169" s="335"/>
      <c r="G169" s="335"/>
      <c r="H169" s="116">
        <f>SUM(H147:H168)</f>
        <v>5</v>
      </c>
      <c r="I169" s="83" t="str">
        <f>IF(I147="",P3,IF(H169&gt;3,Q1,Q2))</f>
        <v>pQm sfo{If]qdf ;kmn ePsf]</v>
      </c>
      <c r="J169" s="83"/>
    </row>
    <row r="171" spans="1:18" ht="16.5" thickBot="1" x14ac:dyDescent="0.35"/>
    <row r="172" spans="1:18" ht="32.25" customHeight="1" x14ac:dyDescent="0.25">
      <c r="A172" s="266" t="s">
        <v>226</v>
      </c>
      <c r="B172" s="275" t="s">
        <v>227</v>
      </c>
      <c r="C172" s="347">
        <v>33</v>
      </c>
      <c r="D172" s="347">
        <v>4</v>
      </c>
      <c r="E172" s="58" t="s">
        <v>228</v>
      </c>
      <c r="F172" s="67" t="s">
        <v>377</v>
      </c>
      <c r="G172" s="133"/>
      <c r="H172" s="279">
        <f>IF(I172="",P3,IF(OR(P172=2,P173=2,P174=2,P175=2,P176=2,P177=2,P178=2),P2,IF(L172=7,4,IF(L172=6,3,IF(L172=5,2,IF(M172&gt;0,0,P1))))))</f>
        <v>0</v>
      </c>
      <c r="I172" s="304" t="s">
        <v>439</v>
      </c>
      <c r="J172" s="344" t="s">
        <v>413</v>
      </c>
      <c r="L172" s="66">
        <f>COUNTIF(F172:F178,"a")</f>
        <v>4</v>
      </c>
      <c r="M172" s="66">
        <f>COUNTIF(G172:G178,"a")</f>
        <v>3</v>
      </c>
      <c r="N172" s="66">
        <f t="shared" ref="N172:O178" si="32">COUNTIF(F172,"a")</f>
        <v>1</v>
      </c>
      <c r="O172" s="66">
        <f t="shared" si="32"/>
        <v>0</v>
      </c>
      <c r="P172" s="66">
        <f t="shared" si="24"/>
        <v>1</v>
      </c>
      <c r="Q172" s="66">
        <f>D172</f>
        <v>4</v>
      </c>
      <c r="R172" s="66">
        <f>H172</f>
        <v>0</v>
      </c>
    </row>
    <row r="173" spans="1:18" ht="31.5" x14ac:dyDescent="0.25">
      <c r="A173" s="267"/>
      <c r="B173" s="276"/>
      <c r="C173" s="348"/>
      <c r="D173" s="348"/>
      <c r="E173" s="54" t="s">
        <v>229</v>
      </c>
      <c r="F173" s="68"/>
      <c r="G173" s="131" t="s">
        <v>377</v>
      </c>
      <c r="H173" s="280"/>
      <c r="I173" s="305"/>
      <c r="J173" s="345"/>
      <c r="N173" s="66">
        <f t="shared" si="32"/>
        <v>0</v>
      </c>
      <c r="O173" s="66">
        <f t="shared" si="32"/>
        <v>1</v>
      </c>
      <c r="P173" s="66">
        <f t="shared" si="24"/>
        <v>1</v>
      </c>
    </row>
    <row r="174" spans="1:18" x14ac:dyDescent="0.25">
      <c r="A174" s="267"/>
      <c r="B174" s="276"/>
      <c r="C174" s="348"/>
      <c r="D174" s="348"/>
      <c r="E174" s="54" t="s">
        <v>230</v>
      </c>
      <c r="F174" s="68"/>
      <c r="G174" s="131" t="s">
        <v>377</v>
      </c>
      <c r="H174" s="280"/>
      <c r="I174" s="305"/>
      <c r="J174" s="345"/>
      <c r="N174" s="66">
        <f t="shared" si="32"/>
        <v>0</v>
      </c>
      <c r="O174" s="66">
        <f t="shared" si="32"/>
        <v>1</v>
      </c>
      <c r="P174" s="66">
        <f t="shared" si="24"/>
        <v>1</v>
      </c>
    </row>
    <row r="175" spans="1:18" ht="31.5" x14ac:dyDescent="0.25">
      <c r="A175" s="267"/>
      <c r="B175" s="276"/>
      <c r="C175" s="348"/>
      <c r="D175" s="348"/>
      <c r="E175" s="62" t="s">
        <v>231</v>
      </c>
      <c r="F175" s="68" t="s">
        <v>377</v>
      </c>
      <c r="G175" s="135"/>
      <c r="H175" s="280"/>
      <c r="I175" s="305"/>
      <c r="J175" s="345"/>
      <c r="N175" s="66">
        <f t="shared" si="32"/>
        <v>1</v>
      </c>
      <c r="O175" s="66">
        <f t="shared" si="32"/>
        <v>0</v>
      </c>
      <c r="P175" s="66">
        <f t="shared" si="24"/>
        <v>1</v>
      </c>
    </row>
    <row r="176" spans="1:18" ht="31.5" x14ac:dyDescent="0.25">
      <c r="A176" s="267"/>
      <c r="B176" s="276"/>
      <c r="C176" s="348"/>
      <c r="D176" s="348"/>
      <c r="E176" s="54" t="s">
        <v>232</v>
      </c>
      <c r="F176" s="68" t="s">
        <v>377</v>
      </c>
      <c r="G176" s="131"/>
      <c r="H176" s="280"/>
      <c r="I176" s="305"/>
      <c r="J176" s="345"/>
      <c r="N176" s="66">
        <f t="shared" si="32"/>
        <v>1</v>
      </c>
      <c r="O176" s="66">
        <f t="shared" si="32"/>
        <v>0</v>
      </c>
      <c r="P176" s="66">
        <f t="shared" si="24"/>
        <v>1</v>
      </c>
    </row>
    <row r="177" spans="1:18" x14ac:dyDescent="0.25">
      <c r="A177" s="267"/>
      <c r="B177" s="276"/>
      <c r="C177" s="348"/>
      <c r="D177" s="348"/>
      <c r="E177" s="62" t="s">
        <v>233</v>
      </c>
      <c r="F177" s="68"/>
      <c r="G177" s="135" t="s">
        <v>377</v>
      </c>
      <c r="H177" s="280"/>
      <c r="I177" s="305"/>
      <c r="J177" s="345"/>
      <c r="N177" s="66">
        <f t="shared" si="32"/>
        <v>0</v>
      </c>
      <c r="O177" s="66">
        <f t="shared" si="32"/>
        <v>1</v>
      </c>
      <c r="P177" s="66">
        <f t="shared" si="24"/>
        <v>1</v>
      </c>
    </row>
    <row r="178" spans="1:18" ht="32.25" thickBot="1" x14ac:dyDescent="0.3">
      <c r="A178" s="267"/>
      <c r="B178" s="276"/>
      <c r="C178" s="348"/>
      <c r="D178" s="348"/>
      <c r="E178" s="55" t="s">
        <v>234</v>
      </c>
      <c r="F178" s="185" t="s">
        <v>377</v>
      </c>
      <c r="G178" s="132"/>
      <c r="H178" s="280"/>
      <c r="I178" s="305"/>
      <c r="J178" s="345"/>
      <c r="N178" s="66">
        <f t="shared" si="32"/>
        <v>1</v>
      </c>
      <c r="O178" s="66">
        <f t="shared" si="32"/>
        <v>0</v>
      </c>
      <c r="P178" s="66">
        <f t="shared" si="24"/>
        <v>1</v>
      </c>
    </row>
    <row r="179" spans="1:18" ht="51" customHeight="1" thickBot="1" x14ac:dyDescent="0.3">
      <c r="A179" s="267"/>
      <c r="B179" s="269" t="s">
        <v>364</v>
      </c>
      <c r="C179" s="270"/>
      <c r="D179" s="270"/>
      <c r="E179" s="270"/>
      <c r="F179" s="270"/>
      <c r="G179" s="271"/>
      <c r="H179" s="281"/>
      <c r="I179" s="306"/>
      <c r="J179" s="346"/>
    </row>
    <row r="180" spans="1:18" ht="31.5" x14ac:dyDescent="0.25">
      <c r="A180" s="267"/>
      <c r="B180" s="275" t="s">
        <v>235</v>
      </c>
      <c r="C180" s="347">
        <v>34</v>
      </c>
      <c r="D180" s="347">
        <v>4</v>
      </c>
      <c r="E180" s="58" t="s">
        <v>236</v>
      </c>
      <c r="F180" s="67" t="s">
        <v>377</v>
      </c>
      <c r="G180" s="133"/>
      <c r="H180" s="279">
        <f>IF(I180="",P3,IF(OR(P180=2,P181=2,P182=2,P183=2,P184=2,P185=2,P186=2),P2,IF(AND(L180&gt;=5,N180=1,N181=1),4,IF(AND(L180=4,N180=1,N181=1),3,IF(AND(L180&gt;=3,N181=1),2,IF(M180&gt;0,0,P1))))))</f>
        <v>0</v>
      </c>
      <c r="I180" s="304" t="s">
        <v>440</v>
      </c>
      <c r="J180" s="344" t="s">
        <v>414</v>
      </c>
      <c r="L180" s="66">
        <f>COUNTIF(F180:F186,"a")</f>
        <v>1</v>
      </c>
      <c r="M180" s="66">
        <f>COUNTIF(G180:G186,"a")</f>
        <v>5</v>
      </c>
      <c r="N180" s="66">
        <f t="shared" ref="N180:O186" si="33">COUNTIF(F180,"a")</f>
        <v>1</v>
      </c>
      <c r="O180" s="66">
        <f t="shared" si="33"/>
        <v>0</v>
      </c>
      <c r="P180" s="66">
        <f t="shared" si="24"/>
        <v>1</v>
      </c>
      <c r="Q180" s="66">
        <f>D180</f>
        <v>4</v>
      </c>
      <c r="R180" s="66">
        <f>H180</f>
        <v>0</v>
      </c>
    </row>
    <row r="181" spans="1:18" ht="31.5" x14ac:dyDescent="0.25">
      <c r="A181" s="267"/>
      <c r="B181" s="276"/>
      <c r="C181" s="348"/>
      <c r="D181" s="348"/>
      <c r="E181" s="54" t="s">
        <v>237</v>
      </c>
      <c r="F181" s="393"/>
      <c r="G181" s="391" t="s">
        <v>377</v>
      </c>
      <c r="H181" s="280"/>
      <c r="I181" s="305"/>
      <c r="J181" s="345"/>
      <c r="N181" s="66">
        <f t="shared" si="33"/>
        <v>0</v>
      </c>
      <c r="O181" s="66">
        <f t="shared" si="33"/>
        <v>1</v>
      </c>
      <c r="P181" s="66">
        <f t="shared" si="24"/>
        <v>1</v>
      </c>
    </row>
    <row r="182" spans="1:18" ht="31.5" x14ac:dyDescent="0.25">
      <c r="A182" s="267"/>
      <c r="B182" s="276"/>
      <c r="C182" s="348"/>
      <c r="D182" s="348"/>
      <c r="E182" s="54" t="s">
        <v>238</v>
      </c>
      <c r="F182" s="394"/>
      <c r="G182" s="392"/>
      <c r="H182" s="280"/>
      <c r="I182" s="305"/>
      <c r="J182" s="345"/>
      <c r="N182" s="66">
        <f t="shared" si="33"/>
        <v>0</v>
      </c>
      <c r="O182" s="66">
        <f t="shared" si="33"/>
        <v>0</v>
      </c>
      <c r="P182" s="66">
        <f t="shared" si="24"/>
        <v>0</v>
      </c>
    </row>
    <row r="183" spans="1:18" x14ac:dyDescent="0.25">
      <c r="A183" s="267"/>
      <c r="B183" s="276"/>
      <c r="C183" s="348"/>
      <c r="D183" s="348"/>
      <c r="E183" s="62" t="s">
        <v>239</v>
      </c>
      <c r="F183" s="68"/>
      <c r="G183" s="135" t="s">
        <v>377</v>
      </c>
      <c r="H183" s="280"/>
      <c r="I183" s="305"/>
      <c r="J183" s="345"/>
      <c r="N183" s="66">
        <f t="shared" si="33"/>
        <v>0</v>
      </c>
      <c r="O183" s="66">
        <f t="shared" si="33"/>
        <v>1</v>
      </c>
      <c r="P183" s="66">
        <f t="shared" si="24"/>
        <v>1</v>
      </c>
    </row>
    <row r="184" spans="1:18" ht="31.5" x14ac:dyDescent="0.25">
      <c r="A184" s="267"/>
      <c r="B184" s="276"/>
      <c r="C184" s="348"/>
      <c r="D184" s="348"/>
      <c r="E184" s="54" t="s">
        <v>240</v>
      </c>
      <c r="F184" s="68"/>
      <c r="G184" s="131" t="s">
        <v>377</v>
      </c>
      <c r="H184" s="280"/>
      <c r="I184" s="305"/>
      <c r="J184" s="345"/>
      <c r="N184" s="66">
        <f t="shared" si="33"/>
        <v>0</v>
      </c>
      <c r="O184" s="66">
        <f t="shared" si="33"/>
        <v>1</v>
      </c>
      <c r="P184" s="66">
        <f t="shared" si="24"/>
        <v>1</v>
      </c>
    </row>
    <row r="185" spans="1:18" ht="31.5" x14ac:dyDescent="0.25">
      <c r="A185" s="267"/>
      <c r="B185" s="276"/>
      <c r="C185" s="348"/>
      <c r="D185" s="348"/>
      <c r="E185" s="62" t="s">
        <v>241</v>
      </c>
      <c r="F185" s="68"/>
      <c r="G185" s="135" t="s">
        <v>377</v>
      </c>
      <c r="H185" s="280"/>
      <c r="I185" s="305"/>
      <c r="J185" s="345"/>
      <c r="N185" s="66">
        <f t="shared" si="33"/>
        <v>0</v>
      </c>
      <c r="O185" s="66">
        <f t="shared" si="33"/>
        <v>1</v>
      </c>
      <c r="P185" s="66">
        <f t="shared" si="24"/>
        <v>1</v>
      </c>
    </row>
    <row r="186" spans="1:18" ht="32.25" thickBot="1" x14ac:dyDescent="0.3">
      <c r="A186" s="267"/>
      <c r="B186" s="276"/>
      <c r="C186" s="348"/>
      <c r="D186" s="348"/>
      <c r="E186" s="55" t="s">
        <v>242</v>
      </c>
      <c r="F186" s="181"/>
      <c r="G186" s="132" t="s">
        <v>377</v>
      </c>
      <c r="H186" s="280"/>
      <c r="I186" s="305"/>
      <c r="J186" s="345"/>
      <c r="N186" s="66">
        <f t="shared" si="33"/>
        <v>0</v>
      </c>
      <c r="O186" s="66">
        <f t="shared" si="33"/>
        <v>1</v>
      </c>
      <c r="P186" s="66">
        <f t="shared" si="24"/>
        <v>1</v>
      </c>
    </row>
    <row r="187" spans="1:18" ht="195.75" customHeight="1" thickBot="1" x14ac:dyDescent="0.3">
      <c r="A187" s="267"/>
      <c r="B187" s="269" t="s">
        <v>365</v>
      </c>
      <c r="C187" s="270"/>
      <c r="D187" s="270"/>
      <c r="E187" s="270"/>
      <c r="F187" s="270"/>
      <c r="G187" s="271"/>
      <c r="H187" s="281"/>
      <c r="I187" s="306"/>
      <c r="J187" s="346"/>
    </row>
    <row r="188" spans="1:18" x14ac:dyDescent="0.25">
      <c r="A188" s="267"/>
      <c r="B188" s="275" t="s">
        <v>243</v>
      </c>
      <c r="C188" s="277">
        <v>35</v>
      </c>
      <c r="D188" s="277">
        <v>2</v>
      </c>
      <c r="E188" s="56" t="s">
        <v>244</v>
      </c>
      <c r="F188" s="182" t="s">
        <v>377</v>
      </c>
      <c r="G188" s="130"/>
      <c r="H188" s="279">
        <f>IF(I188="",P3,IF(OR(P188=2,P189=2,P190=2),P2,IF(L188=3,2,IF(L188=2,1,IF(M188&gt;0,0,P1)))))</f>
        <v>2</v>
      </c>
      <c r="I188" s="304" t="s">
        <v>441</v>
      </c>
      <c r="J188" s="344" t="s">
        <v>403</v>
      </c>
      <c r="L188" s="66">
        <f>COUNTIF(F188:F190,"a")</f>
        <v>3</v>
      </c>
      <c r="M188" s="66">
        <f>COUNTIF(G188:G190,"a")</f>
        <v>0</v>
      </c>
      <c r="N188" s="66">
        <f t="shared" ref="N188:O190" si="34">COUNTIF(F188,"a")</f>
        <v>1</v>
      </c>
      <c r="O188" s="66">
        <f t="shared" si="34"/>
        <v>0</v>
      </c>
      <c r="P188" s="66">
        <f t="shared" si="24"/>
        <v>1</v>
      </c>
      <c r="Q188" s="66">
        <f>D188</f>
        <v>2</v>
      </c>
      <c r="R188" s="66">
        <f>H188</f>
        <v>2</v>
      </c>
    </row>
    <row r="189" spans="1:18" x14ac:dyDescent="0.25">
      <c r="A189" s="267"/>
      <c r="B189" s="276"/>
      <c r="C189" s="278"/>
      <c r="D189" s="278"/>
      <c r="E189" s="54" t="s">
        <v>245</v>
      </c>
      <c r="F189" s="68" t="s">
        <v>377</v>
      </c>
      <c r="G189" s="131"/>
      <c r="H189" s="280"/>
      <c r="I189" s="305"/>
      <c r="J189" s="345"/>
      <c r="N189" s="66">
        <f t="shared" si="34"/>
        <v>1</v>
      </c>
      <c r="O189" s="66">
        <f t="shared" si="34"/>
        <v>0</v>
      </c>
      <c r="P189" s="66">
        <f t="shared" si="24"/>
        <v>1</v>
      </c>
    </row>
    <row r="190" spans="1:18" ht="16.5" thickBot="1" x14ac:dyDescent="0.3">
      <c r="A190" s="267"/>
      <c r="B190" s="276"/>
      <c r="C190" s="278"/>
      <c r="D190" s="278"/>
      <c r="E190" s="55" t="s">
        <v>246</v>
      </c>
      <c r="F190" s="185" t="s">
        <v>377</v>
      </c>
      <c r="G190" s="132"/>
      <c r="H190" s="280"/>
      <c r="I190" s="305"/>
      <c r="J190" s="345"/>
      <c r="N190" s="66">
        <f t="shared" si="34"/>
        <v>1</v>
      </c>
      <c r="O190" s="66">
        <f t="shared" si="34"/>
        <v>0</v>
      </c>
      <c r="P190" s="66">
        <f t="shared" si="24"/>
        <v>1</v>
      </c>
    </row>
    <row r="191" spans="1:18" ht="49.5" customHeight="1" thickBot="1" x14ac:dyDescent="0.3">
      <c r="A191" s="267"/>
      <c r="B191" s="269" t="s">
        <v>306</v>
      </c>
      <c r="C191" s="270"/>
      <c r="D191" s="270"/>
      <c r="E191" s="270"/>
      <c r="F191" s="270"/>
      <c r="G191" s="271"/>
      <c r="H191" s="281"/>
      <c r="I191" s="306"/>
      <c r="J191" s="346"/>
    </row>
    <row r="192" spans="1:18" ht="31.5" x14ac:dyDescent="0.25">
      <c r="A192" s="267"/>
      <c r="B192" s="275" t="s">
        <v>247</v>
      </c>
      <c r="C192" s="389">
        <v>36</v>
      </c>
      <c r="D192" s="347">
        <v>2</v>
      </c>
      <c r="E192" s="58" t="s">
        <v>248</v>
      </c>
      <c r="F192" s="67" t="s">
        <v>377</v>
      </c>
      <c r="G192" s="133"/>
      <c r="H192" s="279">
        <f>IF(I192="",P3,IF(OR(P192=2,P193=2,P194=2,P195=2,P196=2),P2,IF(L192=5,2,IF(L192&gt;=3,1,IF(M192&gt;0,0,P1)))))</f>
        <v>1</v>
      </c>
      <c r="I192" s="304" t="s">
        <v>442</v>
      </c>
      <c r="J192" s="344" t="s">
        <v>403</v>
      </c>
      <c r="L192" s="66">
        <f>COUNTIF(F192:F196,"a")</f>
        <v>3</v>
      </c>
      <c r="M192" s="66">
        <f>COUNTIF(G192:G196,"a")</f>
        <v>2</v>
      </c>
      <c r="N192" s="66">
        <f t="shared" ref="N192:O196" si="35">COUNTIF(F192,"a")</f>
        <v>1</v>
      </c>
      <c r="O192" s="66">
        <f t="shared" si="35"/>
        <v>0</v>
      </c>
      <c r="P192" s="66">
        <f t="shared" ref="P192:P217" si="36">N192+O192</f>
        <v>1</v>
      </c>
      <c r="Q192" s="66">
        <f>D192</f>
        <v>2</v>
      </c>
      <c r="R192" s="66">
        <f>H192</f>
        <v>1</v>
      </c>
    </row>
    <row r="193" spans="1:18" x14ac:dyDescent="0.25">
      <c r="A193" s="267"/>
      <c r="B193" s="276"/>
      <c r="C193" s="390"/>
      <c r="D193" s="348"/>
      <c r="E193" s="54" t="s">
        <v>249</v>
      </c>
      <c r="F193" s="68"/>
      <c r="G193" s="131" t="s">
        <v>377</v>
      </c>
      <c r="H193" s="280"/>
      <c r="I193" s="305"/>
      <c r="J193" s="345"/>
      <c r="N193" s="66">
        <f t="shared" si="35"/>
        <v>0</v>
      </c>
      <c r="O193" s="66">
        <f t="shared" si="35"/>
        <v>1</v>
      </c>
      <c r="P193" s="66">
        <f t="shared" si="36"/>
        <v>1</v>
      </c>
    </row>
    <row r="194" spans="1:18" ht="47.25" x14ac:dyDescent="0.25">
      <c r="A194" s="267"/>
      <c r="B194" s="276"/>
      <c r="C194" s="390"/>
      <c r="D194" s="348"/>
      <c r="E194" s="54" t="s">
        <v>250</v>
      </c>
      <c r="F194" s="68" t="s">
        <v>377</v>
      </c>
      <c r="G194" s="131"/>
      <c r="H194" s="280"/>
      <c r="I194" s="305"/>
      <c r="J194" s="345"/>
      <c r="N194" s="66">
        <f t="shared" si="35"/>
        <v>1</v>
      </c>
      <c r="O194" s="66">
        <f t="shared" si="35"/>
        <v>0</v>
      </c>
      <c r="P194" s="66">
        <f t="shared" si="36"/>
        <v>1</v>
      </c>
    </row>
    <row r="195" spans="1:18" x14ac:dyDescent="0.25">
      <c r="A195" s="267"/>
      <c r="B195" s="276"/>
      <c r="C195" s="390"/>
      <c r="D195" s="348"/>
      <c r="E195" s="62" t="s">
        <v>251</v>
      </c>
      <c r="F195" s="68" t="s">
        <v>377</v>
      </c>
      <c r="G195" s="135"/>
      <c r="H195" s="280"/>
      <c r="I195" s="305"/>
      <c r="J195" s="345"/>
      <c r="N195" s="66">
        <f t="shared" si="35"/>
        <v>1</v>
      </c>
      <c r="O195" s="66">
        <f t="shared" si="35"/>
        <v>0</v>
      </c>
      <c r="P195" s="66">
        <f t="shared" si="36"/>
        <v>1</v>
      </c>
    </row>
    <row r="196" spans="1:18" ht="32.25" thickBot="1" x14ac:dyDescent="0.3">
      <c r="A196" s="267"/>
      <c r="B196" s="276"/>
      <c r="C196" s="390"/>
      <c r="D196" s="348"/>
      <c r="E196" s="54" t="s">
        <v>252</v>
      </c>
      <c r="F196" s="68"/>
      <c r="G196" s="131" t="s">
        <v>377</v>
      </c>
      <c r="H196" s="280"/>
      <c r="I196" s="305"/>
      <c r="J196" s="345"/>
      <c r="N196" s="66">
        <f t="shared" si="35"/>
        <v>0</v>
      </c>
      <c r="O196" s="66">
        <f t="shared" si="35"/>
        <v>1</v>
      </c>
      <c r="P196" s="66">
        <f t="shared" si="36"/>
        <v>1</v>
      </c>
    </row>
    <row r="197" spans="1:18" ht="171" customHeight="1" thickBot="1" x14ac:dyDescent="0.3">
      <c r="A197" s="267"/>
      <c r="B197" s="269" t="s">
        <v>366</v>
      </c>
      <c r="C197" s="270"/>
      <c r="D197" s="270"/>
      <c r="E197" s="270"/>
      <c r="F197" s="270"/>
      <c r="G197" s="271"/>
      <c r="H197" s="281"/>
      <c r="I197" s="306"/>
      <c r="J197" s="346"/>
    </row>
    <row r="198" spans="1:18" ht="31.5" customHeight="1" x14ac:dyDescent="0.25">
      <c r="A198" s="267"/>
      <c r="B198" s="275" t="s">
        <v>253</v>
      </c>
      <c r="C198" s="277">
        <v>37</v>
      </c>
      <c r="D198" s="277">
        <v>2</v>
      </c>
      <c r="E198" s="58" t="s">
        <v>254</v>
      </c>
      <c r="F198" s="67" t="s">
        <v>377</v>
      </c>
      <c r="G198" s="133"/>
      <c r="H198" s="279">
        <f>IF(I198="",P3,IF(OR(P198=2,P199=2,P200=2,P201=2),P2,IF(L198=4,2,IF(OR(L198=3,L198=2),1,IF(M198&gt;0,0,P1)))))</f>
        <v>1</v>
      </c>
      <c r="I198" s="224" t="s">
        <v>474</v>
      </c>
      <c r="J198" s="377" t="s">
        <v>475</v>
      </c>
      <c r="L198" s="66">
        <f>COUNTIF(F198:F201,"a")</f>
        <v>3</v>
      </c>
      <c r="M198" s="66">
        <f>COUNTIF(G198:G201,"a")</f>
        <v>1</v>
      </c>
      <c r="N198" s="66">
        <f t="shared" ref="N198:O201" si="37">COUNTIF(F198,"a")</f>
        <v>1</v>
      </c>
      <c r="O198" s="66">
        <f t="shared" si="37"/>
        <v>0</v>
      </c>
      <c r="P198" s="66">
        <f t="shared" si="36"/>
        <v>1</v>
      </c>
      <c r="Q198" s="66">
        <f>D198</f>
        <v>2</v>
      </c>
      <c r="R198" s="66">
        <f>H198</f>
        <v>1</v>
      </c>
    </row>
    <row r="199" spans="1:18" ht="31.5" x14ac:dyDescent="0.25">
      <c r="A199" s="267"/>
      <c r="B199" s="276"/>
      <c r="C199" s="278"/>
      <c r="D199" s="278"/>
      <c r="E199" s="54" t="s">
        <v>255</v>
      </c>
      <c r="F199" s="68"/>
      <c r="G199" s="131" t="s">
        <v>377</v>
      </c>
      <c r="H199" s="280"/>
      <c r="I199" s="225"/>
      <c r="J199" s="387"/>
      <c r="N199" s="66">
        <f t="shared" si="37"/>
        <v>0</v>
      </c>
      <c r="O199" s="66">
        <f t="shared" si="37"/>
        <v>1</v>
      </c>
      <c r="P199" s="66">
        <f t="shared" si="36"/>
        <v>1</v>
      </c>
    </row>
    <row r="200" spans="1:18" ht="47.25" x14ac:dyDescent="0.25">
      <c r="A200" s="267"/>
      <c r="B200" s="276"/>
      <c r="C200" s="278"/>
      <c r="D200" s="278"/>
      <c r="E200" s="62" t="s">
        <v>256</v>
      </c>
      <c r="F200" s="68" t="s">
        <v>377</v>
      </c>
      <c r="G200" s="135"/>
      <c r="H200" s="280"/>
      <c r="I200" s="225"/>
      <c r="J200" s="387"/>
      <c r="N200" s="66">
        <f t="shared" si="37"/>
        <v>1</v>
      </c>
      <c r="O200" s="66">
        <f t="shared" si="37"/>
        <v>0</v>
      </c>
      <c r="P200" s="66">
        <f t="shared" si="36"/>
        <v>1</v>
      </c>
    </row>
    <row r="201" spans="1:18" ht="48" customHeight="1" thickBot="1" x14ac:dyDescent="0.3">
      <c r="A201" s="267"/>
      <c r="B201" s="276"/>
      <c r="C201" s="278"/>
      <c r="D201" s="278"/>
      <c r="E201" s="56" t="s">
        <v>257</v>
      </c>
      <c r="F201" s="182" t="s">
        <v>377</v>
      </c>
      <c r="G201" s="130"/>
      <c r="H201" s="280"/>
      <c r="I201" s="225"/>
      <c r="J201" s="387"/>
      <c r="N201" s="66">
        <f t="shared" si="37"/>
        <v>1</v>
      </c>
      <c r="O201" s="66">
        <f t="shared" si="37"/>
        <v>0</v>
      </c>
      <c r="P201" s="66">
        <f t="shared" si="36"/>
        <v>1</v>
      </c>
    </row>
    <row r="202" spans="1:18" ht="236.25" customHeight="1" thickBot="1" x14ac:dyDescent="0.3">
      <c r="A202" s="267"/>
      <c r="B202" s="269" t="s">
        <v>307</v>
      </c>
      <c r="C202" s="270"/>
      <c r="D202" s="270"/>
      <c r="E202" s="270"/>
      <c r="F202" s="270"/>
      <c r="G202" s="271"/>
      <c r="H202" s="281"/>
      <c r="I202" s="226"/>
      <c r="J202" s="388"/>
    </row>
    <row r="203" spans="1:18" ht="63" x14ac:dyDescent="0.25">
      <c r="A203" s="267"/>
      <c r="B203" s="275" t="s">
        <v>258</v>
      </c>
      <c r="C203" s="277">
        <v>38</v>
      </c>
      <c r="D203" s="277">
        <v>4</v>
      </c>
      <c r="E203" s="58" t="s">
        <v>259</v>
      </c>
      <c r="F203" s="67" t="s">
        <v>377</v>
      </c>
      <c r="G203" s="133"/>
      <c r="H203" s="279">
        <f>IF(I203="",P3,IF(OR(P203=2,P204=2,P205=2,P206=2),P2,IF(L203=4,4,IF(L203=3,3,IF(L203=2,2,IF(M203&gt;0,0,P1))))))</f>
        <v>4</v>
      </c>
      <c r="I203" s="352" t="s">
        <v>443</v>
      </c>
      <c r="J203" s="377" t="s">
        <v>415</v>
      </c>
      <c r="L203" s="66">
        <f>COUNTIF(F203:F206,"a")</f>
        <v>4</v>
      </c>
      <c r="M203" s="66">
        <f>COUNTIF(G203:G206,"a")</f>
        <v>0</v>
      </c>
      <c r="N203" s="66">
        <f t="shared" ref="N203:O206" si="38">COUNTIF(F203,"a")</f>
        <v>1</v>
      </c>
      <c r="O203" s="66">
        <f t="shared" si="38"/>
        <v>0</v>
      </c>
      <c r="P203" s="66">
        <f t="shared" si="36"/>
        <v>1</v>
      </c>
      <c r="Q203" s="66">
        <f>D203</f>
        <v>4</v>
      </c>
      <c r="R203" s="66">
        <f>H203</f>
        <v>4</v>
      </c>
    </row>
    <row r="204" spans="1:18" ht="47.25" x14ac:dyDescent="0.25">
      <c r="A204" s="267"/>
      <c r="B204" s="276"/>
      <c r="C204" s="278"/>
      <c r="D204" s="278"/>
      <c r="E204" s="54" t="s">
        <v>260</v>
      </c>
      <c r="F204" s="68" t="s">
        <v>377</v>
      </c>
      <c r="G204" s="131"/>
      <c r="H204" s="280"/>
      <c r="I204" s="353"/>
      <c r="J204" s="387"/>
      <c r="N204" s="66">
        <f t="shared" si="38"/>
        <v>1</v>
      </c>
      <c r="O204" s="66">
        <f t="shared" si="38"/>
        <v>0</v>
      </c>
      <c r="P204" s="66">
        <f t="shared" si="36"/>
        <v>1</v>
      </c>
    </row>
    <row r="205" spans="1:18" x14ac:dyDescent="0.25">
      <c r="A205" s="267"/>
      <c r="B205" s="276"/>
      <c r="C205" s="278"/>
      <c r="D205" s="278"/>
      <c r="E205" s="62" t="s">
        <v>261</v>
      </c>
      <c r="F205" s="68" t="s">
        <v>377</v>
      </c>
      <c r="G205" s="135"/>
      <c r="H205" s="280"/>
      <c r="I205" s="353"/>
      <c r="J205" s="387"/>
      <c r="N205" s="66">
        <f t="shared" si="38"/>
        <v>1</v>
      </c>
      <c r="O205" s="66">
        <f t="shared" si="38"/>
        <v>0</v>
      </c>
      <c r="P205" s="66">
        <f t="shared" si="36"/>
        <v>1</v>
      </c>
    </row>
    <row r="206" spans="1:18" ht="32.25" thickBot="1" x14ac:dyDescent="0.3">
      <c r="A206" s="267"/>
      <c r="B206" s="276"/>
      <c r="C206" s="278"/>
      <c r="D206" s="278"/>
      <c r="E206" s="56" t="s">
        <v>262</v>
      </c>
      <c r="F206" s="182" t="s">
        <v>377</v>
      </c>
      <c r="G206" s="130"/>
      <c r="H206" s="280"/>
      <c r="I206" s="353"/>
      <c r="J206" s="387"/>
      <c r="N206" s="66">
        <f t="shared" si="38"/>
        <v>1</v>
      </c>
      <c r="O206" s="66">
        <f t="shared" si="38"/>
        <v>0</v>
      </c>
      <c r="P206" s="66">
        <f t="shared" si="36"/>
        <v>1</v>
      </c>
    </row>
    <row r="207" spans="1:18" ht="81.75" customHeight="1" thickBot="1" x14ac:dyDescent="0.3">
      <c r="A207" s="267"/>
      <c r="B207" s="269" t="s">
        <v>367</v>
      </c>
      <c r="C207" s="270"/>
      <c r="D207" s="270"/>
      <c r="E207" s="270"/>
      <c r="F207" s="270"/>
      <c r="G207" s="271"/>
      <c r="H207" s="281"/>
      <c r="I207" s="354"/>
      <c r="J207" s="388"/>
    </row>
    <row r="208" spans="1:18" ht="31.5" x14ac:dyDescent="0.25">
      <c r="A208" s="267"/>
      <c r="B208" s="275" t="s">
        <v>263</v>
      </c>
      <c r="C208" s="277">
        <v>39</v>
      </c>
      <c r="D208" s="277">
        <v>2</v>
      </c>
      <c r="E208" s="58" t="s">
        <v>264</v>
      </c>
      <c r="F208" s="67"/>
      <c r="G208" s="133" t="s">
        <v>377</v>
      </c>
      <c r="H208" s="279">
        <f>IF(I208="",P3,IF(OR(P208=2,P209=2,P210=2,P211=2),P2,IF(L208=4,2,IF(L208=3,1,IF(M208&gt;0,0,P1)))))</f>
        <v>0</v>
      </c>
      <c r="I208" s="352" t="s">
        <v>457</v>
      </c>
      <c r="J208" s="377" t="s">
        <v>416</v>
      </c>
      <c r="L208" s="66">
        <f>COUNTIF(F208:F211,"a")</f>
        <v>2</v>
      </c>
      <c r="M208" s="66">
        <f>COUNTIF(G208:G211,"a")</f>
        <v>2</v>
      </c>
      <c r="N208" s="66">
        <f t="shared" ref="N208:O211" si="39">COUNTIF(F208,"a")</f>
        <v>0</v>
      </c>
      <c r="O208" s="66">
        <f t="shared" si="39"/>
        <v>1</v>
      </c>
      <c r="P208" s="66">
        <f t="shared" si="36"/>
        <v>1</v>
      </c>
      <c r="Q208" s="66">
        <f>D208</f>
        <v>2</v>
      </c>
      <c r="R208" s="66">
        <f>H208</f>
        <v>0</v>
      </c>
    </row>
    <row r="209" spans="1:18" x14ac:dyDescent="0.25">
      <c r="A209" s="267"/>
      <c r="B209" s="276"/>
      <c r="C209" s="278"/>
      <c r="D209" s="278"/>
      <c r="E209" s="54" t="s">
        <v>265</v>
      </c>
      <c r="F209" s="68" t="s">
        <v>377</v>
      </c>
      <c r="G209" s="131"/>
      <c r="H209" s="280"/>
      <c r="I209" s="353"/>
      <c r="J209" s="387"/>
      <c r="N209" s="66">
        <f t="shared" si="39"/>
        <v>1</v>
      </c>
      <c r="O209" s="66">
        <f t="shared" si="39"/>
        <v>0</v>
      </c>
      <c r="P209" s="66">
        <f t="shared" si="36"/>
        <v>1</v>
      </c>
    </row>
    <row r="210" spans="1:18" ht="31.5" x14ac:dyDescent="0.25">
      <c r="A210" s="267"/>
      <c r="B210" s="276"/>
      <c r="C210" s="278"/>
      <c r="D210" s="278"/>
      <c r="E210" s="62" t="s">
        <v>266</v>
      </c>
      <c r="F210" s="68" t="s">
        <v>377</v>
      </c>
      <c r="G210" s="135"/>
      <c r="H210" s="280"/>
      <c r="I210" s="353"/>
      <c r="J210" s="387"/>
      <c r="N210" s="66">
        <f t="shared" si="39"/>
        <v>1</v>
      </c>
      <c r="O210" s="66">
        <f t="shared" si="39"/>
        <v>0</v>
      </c>
      <c r="P210" s="66">
        <f t="shared" si="36"/>
        <v>1</v>
      </c>
    </row>
    <row r="211" spans="1:18" ht="32.25" thickBot="1" x14ac:dyDescent="0.3">
      <c r="A211" s="267"/>
      <c r="B211" s="276"/>
      <c r="C211" s="278"/>
      <c r="D211" s="278"/>
      <c r="E211" s="56" t="s">
        <v>267</v>
      </c>
      <c r="F211" s="182"/>
      <c r="G211" s="130" t="s">
        <v>377</v>
      </c>
      <c r="H211" s="280"/>
      <c r="I211" s="353"/>
      <c r="J211" s="387"/>
      <c r="N211" s="66">
        <f t="shared" si="39"/>
        <v>0</v>
      </c>
      <c r="O211" s="66">
        <f t="shared" si="39"/>
        <v>1</v>
      </c>
      <c r="P211" s="66">
        <f t="shared" si="36"/>
        <v>1</v>
      </c>
    </row>
    <row r="212" spans="1:18" ht="204" customHeight="1" thickBot="1" x14ac:dyDescent="0.3">
      <c r="A212" s="267"/>
      <c r="B212" s="269" t="s">
        <v>308</v>
      </c>
      <c r="C212" s="270"/>
      <c r="D212" s="270"/>
      <c r="E212" s="270"/>
      <c r="F212" s="270"/>
      <c r="G212" s="271"/>
      <c r="H212" s="281"/>
      <c r="I212" s="354"/>
      <c r="J212" s="388"/>
    </row>
    <row r="213" spans="1:18" ht="47.25" x14ac:dyDescent="0.25">
      <c r="A213" s="267"/>
      <c r="B213" s="275" t="s">
        <v>268</v>
      </c>
      <c r="C213" s="347">
        <v>40</v>
      </c>
      <c r="D213" s="347">
        <v>2</v>
      </c>
      <c r="E213" s="58" t="s">
        <v>269</v>
      </c>
      <c r="F213" s="67" t="s">
        <v>377</v>
      </c>
      <c r="G213" s="133"/>
      <c r="H213" s="279">
        <f>IF(I213="",P3,IF(OR(P213=2,P214=2,P215=2,P216=2,P217=2),P2,IF(L213=5,2,IF(L213&gt;=3,1,IF(M213&gt;0,0,P1)))))</f>
        <v>1</v>
      </c>
      <c r="I213" s="349" t="s">
        <v>444</v>
      </c>
      <c r="J213" s="344" t="s">
        <v>417</v>
      </c>
      <c r="L213" s="66">
        <f>COUNTIF(F213:F217,"a")</f>
        <v>4</v>
      </c>
      <c r="M213" s="66">
        <f>COUNTIF(G213:G217,"a")</f>
        <v>1</v>
      </c>
      <c r="N213" s="66">
        <f t="shared" ref="N213:O217" si="40">COUNTIF(F213,"a")</f>
        <v>1</v>
      </c>
      <c r="O213" s="66">
        <f t="shared" si="40"/>
        <v>0</v>
      </c>
      <c r="P213" s="66">
        <f t="shared" si="36"/>
        <v>1</v>
      </c>
      <c r="Q213" s="66">
        <f>D213</f>
        <v>2</v>
      </c>
      <c r="R213" s="66">
        <f>H213</f>
        <v>1</v>
      </c>
    </row>
    <row r="214" spans="1:18" ht="47.25" x14ac:dyDescent="0.25">
      <c r="A214" s="267"/>
      <c r="B214" s="276"/>
      <c r="C214" s="348"/>
      <c r="D214" s="348"/>
      <c r="E214" s="54" t="s">
        <v>270</v>
      </c>
      <c r="F214" s="68" t="s">
        <v>377</v>
      </c>
      <c r="G214" s="131"/>
      <c r="H214" s="280"/>
      <c r="I214" s="350"/>
      <c r="J214" s="345"/>
      <c r="N214" s="66">
        <f t="shared" si="40"/>
        <v>1</v>
      </c>
      <c r="O214" s="66">
        <f t="shared" si="40"/>
        <v>0</v>
      </c>
      <c r="P214" s="66">
        <f t="shared" si="36"/>
        <v>1</v>
      </c>
    </row>
    <row r="215" spans="1:18" x14ac:dyDescent="0.25">
      <c r="A215" s="267"/>
      <c r="B215" s="276"/>
      <c r="C215" s="348"/>
      <c r="D215" s="348"/>
      <c r="E215" s="54" t="s">
        <v>271</v>
      </c>
      <c r="F215" s="68" t="s">
        <v>377</v>
      </c>
      <c r="G215" s="131"/>
      <c r="H215" s="280"/>
      <c r="I215" s="350"/>
      <c r="J215" s="345"/>
      <c r="N215" s="66">
        <f t="shared" si="40"/>
        <v>1</v>
      </c>
      <c r="O215" s="66">
        <f t="shared" si="40"/>
        <v>0</v>
      </c>
      <c r="P215" s="66">
        <f t="shared" si="36"/>
        <v>1</v>
      </c>
    </row>
    <row r="216" spans="1:18" ht="31.5" x14ac:dyDescent="0.25">
      <c r="A216" s="267"/>
      <c r="B216" s="276"/>
      <c r="C216" s="348"/>
      <c r="D216" s="348"/>
      <c r="E216" s="62" t="s">
        <v>272</v>
      </c>
      <c r="F216" s="68" t="s">
        <v>377</v>
      </c>
      <c r="G216" s="135"/>
      <c r="H216" s="280"/>
      <c r="I216" s="350"/>
      <c r="J216" s="345"/>
      <c r="N216" s="66">
        <f t="shared" si="40"/>
        <v>1</v>
      </c>
      <c r="O216" s="66">
        <f t="shared" si="40"/>
        <v>0</v>
      </c>
      <c r="P216" s="66">
        <f t="shared" si="36"/>
        <v>1</v>
      </c>
    </row>
    <row r="217" spans="1:18" ht="48" thickBot="1" x14ac:dyDescent="0.3">
      <c r="A217" s="267"/>
      <c r="B217" s="276"/>
      <c r="C217" s="348"/>
      <c r="D217" s="348"/>
      <c r="E217" s="54" t="s">
        <v>273</v>
      </c>
      <c r="F217" s="68"/>
      <c r="G217" s="131" t="s">
        <v>377</v>
      </c>
      <c r="H217" s="280"/>
      <c r="I217" s="350"/>
      <c r="J217" s="345"/>
      <c r="N217" s="66">
        <f t="shared" si="40"/>
        <v>0</v>
      </c>
      <c r="O217" s="66">
        <f t="shared" si="40"/>
        <v>1</v>
      </c>
      <c r="P217" s="66">
        <f t="shared" si="36"/>
        <v>1</v>
      </c>
    </row>
    <row r="218" spans="1:18" ht="33.75" customHeight="1" thickBot="1" x14ac:dyDescent="0.3">
      <c r="A218" s="268"/>
      <c r="B218" s="269" t="s">
        <v>368</v>
      </c>
      <c r="C218" s="270"/>
      <c r="D218" s="270"/>
      <c r="E218" s="270"/>
      <c r="F218" s="270"/>
      <c r="G218" s="271"/>
      <c r="H218" s="281"/>
      <c r="I218" s="351"/>
      <c r="J218" s="346"/>
    </row>
    <row r="219" spans="1:18" ht="28.5" thickBot="1" x14ac:dyDescent="0.6">
      <c r="A219" s="334" t="s">
        <v>290</v>
      </c>
      <c r="B219" s="335"/>
      <c r="C219" s="335"/>
      <c r="D219" s="335"/>
      <c r="E219" s="335"/>
      <c r="F219" s="335"/>
      <c r="G219" s="335"/>
      <c r="H219" s="116">
        <f>SUM(H172:H218)</f>
        <v>9</v>
      </c>
      <c r="I219" s="83" t="str">
        <f>IF(I172="",P3,IF(H219&gt;8,Q1,Q2))</f>
        <v>pQm sfo{If]qdf ;kmn ePsf]</v>
      </c>
      <c r="J219" s="83"/>
    </row>
    <row r="220" spans="1:18" ht="16.5" thickBot="1" x14ac:dyDescent="0.35"/>
    <row r="221" spans="1:18" ht="28.5" thickBot="1" x14ac:dyDescent="0.6">
      <c r="E221" s="334" t="s">
        <v>309</v>
      </c>
      <c r="F221" s="335"/>
      <c r="G221" s="335"/>
      <c r="H221" s="116">
        <f>H52+H100+H144+H169+H219</f>
        <v>57</v>
      </c>
    </row>
    <row r="222" spans="1:18" ht="28.5" thickBot="1" x14ac:dyDescent="0.6">
      <c r="E222" s="334" t="s">
        <v>310</v>
      </c>
      <c r="F222" s="335"/>
      <c r="G222" s="335"/>
      <c r="H222" s="116">
        <f>COUNTIF(N222:N226,1)</f>
        <v>5</v>
      </c>
      <c r="N222" s="66">
        <f>IF(H52&gt;7,1,0)</f>
        <v>1</v>
      </c>
    </row>
    <row r="223" spans="1:18" ht="28.5" thickBot="1" x14ac:dyDescent="0.6">
      <c r="E223" s="334" t="s">
        <v>311</v>
      </c>
      <c r="F223" s="335"/>
      <c r="G223" s="335"/>
      <c r="H223" s="116">
        <f>COUNTIF(N222:N226,0)</f>
        <v>0</v>
      </c>
      <c r="N223" s="66">
        <f>IF(H100&gt;10,1,0)</f>
        <v>1</v>
      </c>
    </row>
    <row r="224" spans="1:18" ht="16.5" thickBot="1" x14ac:dyDescent="0.35">
      <c r="N224" s="66">
        <f>IF(H144&gt;7,1,0)</f>
        <v>1</v>
      </c>
    </row>
    <row r="225" spans="1:14" ht="16.5" customHeight="1" x14ac:dyDescent="0.25">
      <c r="A225" s="92"/>
      <c r="B225" s="300" t="s">
        <v>312</v>
      </c>
      <c r="C225" s="300"/>
      <c r="D225" s="381"/>
      <c r="E225" s="93" t="str">
        <f>'MC Sheet'!C68</f>
        <v/>
      </c>
      <c r="F225" s="300" t="s">
        <v>314</v>
      </c>
      <c r="G225" s="300"/>
      <c r="H225" s="300"/>
      <c r="I225" s="175" t="str">
        <f>'MC Sheet'!G68</f>
        <v/>
      </c>
      <c r="J225" s="94"/>
      <c r="N225" s="66">
        <f>IF(H169&gt;3,1,0)</f>
        <v>1</v>
      </c>
    </row>
    <row r="226" spans="1:14" x14ac:dyDescent="0.25">
      <c r="A226" s="95"/>
      <c r="B226" s="298" t="s">
        <v>61</v>
      </c>
      <c r="C226" s="298"/>
      <c r="D226" s="299"/>
      <c r="E226" s="96" t="str">
        <f>'MC Sheet'!C69</f>
        <v/>
      </c>
      <c r="F226" s="298" t="s">
        <v>61</v>
      </c>
      <c r="G226" s="298"/>
      <c r="H226" s="298"/>
      <c r="I226" s="176" t="str">
        <f>'MC Sheet'!G69</f>
        <v/>
      </c>
      <c r="J226" s="97"/>
      <c r="N226" s="66">
        <f>IF(H219&gt;8,1,0)</f>
        <v>1</v>
      </c>
    </row>
    <row r="227" spans="1:14" ht="16.5" x14ac:dyDescent="0.3">
      <c r="A227" s="95"/>
      <c r="B227" s="298" t="s">
        <v>376</v>
      </c>
      <c r="C227" s="298"/>
      <c r="D227" s="299"/>
      <c r="E227" s="177" t="str">
        <f>'MC Sheet'!C70</f>
        <v/>
      </c>
      <c r="F227" s="298" t="s">
        <v>376</v>
      </c>
      <c r="G227" s="298"/>
      <c r="H227" s="298"/>
      <c r="I227" s="179" t="str">
        <f>'MC Sheet'!G70</f>
        <v/>
      </c>
      <c r="J227" s="97"/>
    </row>
    <row r="228" spans="1:14" ht="17.25" thickBot="1" x14ac:dyDescent="0.35">
      <c r="A228" s="98"/>
      <c r="B228" s="385" t="s">
        <v>313</v>
      </c>
      <c r="C228" s="385"/>
      <c r="D228" s="386"/>
      <c r="E228" s="178" t="str">
        <f>'MC Sheet'!C71</f>
        <v/>
      </c>
      <c r="F228" s="385" t="s">
        <v>62</v>
      </c>
      <c r="G228" s="385"/>
      <c r="H228" s="385"/>
      <c r="I228" s="180" t="str">
        <f>'MC Sheet'!G71</f>
        <v/>
      </c>
      <c r="J228" s="99"/>
    </row>
  </sheetData>
  <sheetProtection algorithmName="SHA-512" hashValue="DXwEqqqFBAqtaWrq1B2PYEQf2MSqB1Q4SzUdL/RL2KDeh2tu65i0N28+awTptzNg7FI5iU1S6Jh/G4GPfY8bGg==" saltValue="SOP018yyBNgFYUNqG2oZFg==" spinCount="100000" sheet="1" objects="1" scenarios="1" formatCells="0" formatColumns="0" formatRows="0"/>
  <mergeCells count="307">
    <mergeCell ref="B228:D228"/>
    <mergeCell ref="F228:H228"/>
    <mergeCell ref="J213:J218"/>
    <mergeCell ref="J180:J187"/>
    <mergeCell ref="J188:J191"/>
    <mergeCell ref="J192:J197"/>
    <mergeCell ref="J198:J202"/>
    <mergeCell ref="J203:J207"/>
    <mergeCell ref="J208:J212"/>
    <mergeCell ref="E221:G221"/>
    <mergeCell ref="E222:G222"/>
    <mergeCell ref="E223:G223"/>
    <mergeCell ref="H188:H191"/>
    <mergeCell ref="I188:I191"/>
    <mergeCell ref="I180:I187"/>
    <mergeCell ref="B192:B196"/>
    <mergeCell ref="C192:C196"/>
    <mergeCell ref="D192:D196"/>
    <mergeCell ref="B188:B190"/>
    <mergeCell ref="B226:D226"/>
    <mergeCell ref="G181:G182"/>
    <mergeCell ref="C188:C190"/>
    <mergeCell ref="F181:F182"/>
    <mergeCell ref="J73:J76"/>
    <mergeCell ref="J77:J78"/>
    <mergeCell ref="J79:J82"/>
    <mergeCell ref="B225:D225"/>
    <mergeCell ref="J60:J63"/>
    <mergeCell ref="J64:J69"/>
    <mergeCell ref="J70:J72"/>
    <mergeCell ref="B103:B106"/>
    <mergeCell ref="J44:J46"/>
    <mergeCell ref="J47:J51"/>
    <mergeCell ref="J55:J59"/>
    <mergeCell ref="A52:G52"/>
    <mergeCell ref="A53:G53"/>
    <mergeCell ref="A54:G54"/>
    <mergeCell ref="J83:J87"/>
    <mergeCell ref="J88:J91"/>
    <mergeCell ref="J92:J95"/>
    <mergeCell ref="J96:J99"/>
    <mergeCell ref="B218:G218"/>
    <mergeCell ref="B207:G207"/>
    <mergeCell ref="A172:A218"/>
    <mergeCell ref="D188:D190"/>
    <mergeCell ref="B165:B167"/>
    <mergeCell ref="C165:C167"/>
    <mergeCell ref="J147:J152"/>
    <mergeCell ref="J153:J156"/>
    <mergeCell ref="J157:J159"/>
    <mergeCell ref="J160:J164"/>
    <mergeCell ref="J165:J168"/>
    <mergeCell ref="J172:J179"/>
    <mergeCell ref="J112:J117"/>
    <mergeCell ref="J118:J122"/>
    <mergeCell ref="J123:J128"/>
    <mergeCell ref="J129:J133"/>
    <mergeCell ref="J134:J138"/>
    <mergeCell ref="J139:J143"/>
    <mergeCell ref="A169:G169"/>
    <mergeCell ref="A219:G219"/>
    <mergeCell ref="D180:D186"/>
    <mergeCell ref="H203:H207"/>
    <mergeCell ref="I203:I207"/>
    <mergeCell ref="B198:B201"/>
    <mergeCell ref="D139:D142"/>
    <mergeCell ref="A103:A143"/>
    <mergeCell ref="B112:B116"/>
    <mergeCell ref="C112:C116"/>
    <mergeCell ref="C203:C206"/>
    <mergeCell ref="D203:D206"/>
    <mergeCell ref="D165:D167"/>
    <mergeCell ref="H165:H168"/>
    <mergeCell ref="I165:I168"/>
    <mergeCell ref="B168:G168"/>
    <mergeCell ref="B180:B186"/>
    <mergeCell ref="C180:C186"/>
    <mergeCell ref="B191:G191"/>
    <mergeCell ref="B179:G179"/>
    <mergeCell ref="B187:G187"/>
    <mergeCell ref="C172:C178"/>
    <mergeCell ref="D172:D178"/>
    <mergeCell ref="A1:J1"/>
    <mergeCell ref="A2:J2"/>
    <mergeCell ref="A4:J4"/>
    <mergeCell ref="J7:J12"/>
    <mergeCell ref="J13:J16"/>
    <mergeCell ref="J17:J19"/>
    <mergeCell ref="C7:C11"/>
    <mergeCell ref="D7:D11"/>
    <mergeCell ref="B12:G12"/>
    <mergeCell ref="H7:H12"/>
    <mergeCell ref="F3:G3"/>
    <mergeCell ref="B13:B15"/>
    <mergeCell ref="C13:C15"/>
    <mergeCell ref="B7:B11"/>
    <mergeCell ref="A7:A51"/>
    <mergeCell ref="H17:H19"/>
    <mergeCell ref="D13:D15"/>
    <mergeCell ref="H13:H16"/>
    <mergeCell ref="I13:I16"/>
    <mergeCell ref="J20:J24"/>
    <mergeCell ref="J25:J31"/>
    <mergeCell ref="J32:J43"/>
    <mergeCell ref="B16:G16"/>
    <mergeCell ref="D20:D23"/>
    <mergeCell ref="J103:J107"/>
    <mergeCell ref="J108:J111"/>
    <mergeCell ref="B213:B217"/>
    <mergeCell ref="C213:C217"/>
    <mergeCell ref="D213:D217"/>
    <mergeCell ref="C198:C201"/>
    <mergeCell ref="D198:D201"/>
    <mergeCell ref="H213:H218"/>
    <mergeCell ref="I213:I218"/>
    <mergeCell ref="I172:I179"/>
    <mergeCell ref="B172:B178"/>
    <mergeCell ref="H192:H197"/>
    <mergeCell ref="I192:I197"/>
    <mergeCell ref="B197:G197"/>
    <mergeCell ref="H172:H179"/>
    <mergeCell ref="B208:B211"/>
    <mergeCell ref="C208:C211"/>
    <mergeCell ref="D208:D211"/>
    <mergeCell ref="H208:H212"/>
    <mergeCell ref="I208:I212"/>
    <mergeCell ref="B212:G212"/>
    <mergeCell ref="I198:I202"/>
    <mergeCell ref="B202:G202"/>
    <mergeCell ref="B203:B206"/>
    <mergeCell ref="I160:I164"/>
    <mergeCell ref="B164:G164"/>
    <mergeCell ref="B157:B158"/>
    <mergeCell ref="C157:C158"/>
    <mergeCell ref="D157:D158"/>
    <mergeCell ref="H157:H159"/>
    <mergeCell ref="I157:I159"/>
    <mergeCell ref="B159:G159"/>
    <mergeCell ref="B160:B163"/>
    <mergeCell ref="C160:C163"/>
    <mergeCell ref="D160:D163"/>
    <mergeCell ref="I147:I152"/>
    <mergeCell ref="B152:G152"/>
    <mergeCell ref="H153:H156"/>
    <mergeCell ref="I153:I156"/>
    <mergeCell ref="B153:B155"/>
    <mergeCell ref="C153:C155"/>
    <mergeCell ref="B147:B151"/>
    <mergeCell ref="C147:C151"/>
    <mergeCell ref="D147:D151"/>
    <mergeCell ref="D153:D155"/>
    <mergeCell ref="B156:G156"/>
    <mergeCell ref="I139:I143"/>
    <mergeCell ref="B143:G143"/>
    <mergeCell ref="B134:B137"/>
    <mergeCell ref="C134:C137"/>
    <mergeCell ref="D134:D137"/>
    <mergeCell ref="H134:H138"/>
    <mergeCell ref="I134:I138"/>
    <mergeCell ref="H112:H117"/>
    <mergeCell ref="I112:I117"/>
    <mergeCell ref="H118:H122"/>
    <mergeCell ref="I118:I122"/>
    <mergeCell ref="B122:G122"/>
    <mergeCell ref="B123:B127"/>
    <mergeCell ref="C123:C127"/>
    <mergeCell ref="D123:D127"/>
    <mergeCell ref="B117:G117"/>
    <mergeCell ref="H123:H128"/>
    <mergeCell ref="B139:B142"/>
    <mergeCell ref="C139:C142"/>
    <mergeCell ref="B19:G19"/>
    <mergeCell ref="B17:B18"/>
    <mergeCell ref="C17:C18"/>
    <mergeCell ref="D17:D18"/>
    <mergeCell ref="H20:H24"/>
    <mergeCell ref="B25:B30"/>
    <mergeCell ref="C25:C30"/>
    <mergeCell ref="H25:H31"/>
    <mergeCell ref="B24:G24"/>
    <mergeCell ref="B20:B23"/>
    <mergeCell ref="C20:C23"/>
    <mergeCell ref="D25:D30"/>
    <mergeCell ref="I47:I51"/>
    <mergeCell ref="B51:G51"/>
    <mergeCell ref="B32:B42"/>
    <mergeCell ref="C32:C42"/>
    <mergeCell ref="C103:C106"/>
    <mergeCell ref="D103:D106"/>
    <mergeCell ref="H103:H107"/>
    <mergeCell ref="I103:I107"/>
    <mergeCell ref="B107:G107"/>
    <mergeCell ref="B64:B68"/>
    <mergeCell ref="C64:C68"/>
    <mergeCell ref="D64:D68"/>
    <mergeCell ref="A100:G100"/>
    <mergeCell ref="I64:I69"/>
    <mergeCell ref="D70:D71"/>
    <mergeCell ref="H70:H72"/>
    <mergeCell ref="B59:G59"/>
    <mergeCell ref="B60:B62"/>
    <mergeCell ref="C60:C62"/>
    <mergeCell ref="D60:D62"/>
    <mergeCell ref="I70:I72"/>
    <mergeCell ref="H60:H63"/>
    <mergeCell ref="I60:I63"/>
    <mergeCell ref="B63:G63"/>
    <mergeCell ref="H55:H59"/>
    <mergeCell ref="I55:I59"/>
    <mergeCell ref="I20:I24"/>
    <mergeCell ref="I25:I31"/>
    <mergeCell ref="B31:G31"/>
    <mergeCell ref="B44:B45"/>
    <mergeCell ref="C44:C45"/>
    <mergeCell ref="D44:D45"/>
    <mergeCell ref="H44:H46"/>
    <mergeCell ref="I44:I46"/>
    <mergeCell ref="B46:G46"/>
    <mergeCell ref="I32:I43"/>
    <mergeCell ref="H32:H43"/>
    <mergeCell ref="F35:G41"/>
    <mergeCell ref="B43:G43"/>
    <mergeCell ref="D32:D42"/>
    <mergeCell ref="B47:B50"/>
    <mergeCell ref="C47:C50"/>
    <mergeCell ref="D47:D50"/>
    <mergeCell ref="H47:H51"/>
    <mergeCell ref="I79:I82"/>
    <mergeCell ref="B82:G82"/>
    <mergeCell ref="B83:B86"/>
    <mergeCell ref="C83:C86"/>
    <mergeCell ref="D83:D86"/>
    <mergeCell ref="H83:H87"/>
    <mergeCell ref="I83:I87"/>
    <mergeCell ref="B87:G87"/>
    <mergeCell ref="H73:H76"/>
    <mergeCell ref="I73:I76"/>
    <mergeCell ref="B76:G76"/>
    <mergeCell ref="B73:B75"/>
    <mergeCell ref="C73:C75"/>
    <mergeCell ref="D73:D75"/>
    <mergeCell ref="H77:H78"/>
    <mergeCell ref="I77:I78"/>
    <mergeCell ref="B78:G78"/>
    <mergeCell ref="I92:I95"/>
    <mergeCell ref="B95:G95"/>
    <mergeCell ref="I123:I128"/>
    <mergeCell ref="B128:G128"/>
    <mergeCell ref="B88:B90"/>
    <mergeCell ref="C88:C90"/>
    <mergeCell ref="D88:D90"/>
    <mergeCell ref="H88:H91"/>
    <mergeCell ref="I88:I91"/>
    <mergeCell ref="B91:G91"/>
    <mergeCell ref="D112:D116"/>
    <mergeCell ref="D118:D121"/>
    <mergeCell ref="C118:C121"/>
    <mergeCell ref="B118:B121"/>
    <mergeCell ref="H108:H111"/>
    <mergeCell ref="I7:I12"/>
    <mergeCell ref="I17:I19"/>
    <mergeCell ref="B227:D227"/>
    <mergeCell ref="F225:H225"/>
    <mergeCell ref="F226:H226"/>
    <mergeCell ref="F227:H227"/>
    <mergeCell ref="H180:H187"/>
    <mergeCell ref="H198:H202"/>
    <mergeCell ref="B129:B132"/>
    <mergeCell ref="C129:C132"/>
    <mergeCell ref="D129:D132"/>
    <mergeCell ref="H129:H133"/>
    <mergeCell ref="I129:I133"/>
    <mergeCell ref="I108:I111"/>
    <mergeCell ref="B108:B110"/>
    <mergeCell ref="C108:C110"/>
    <mergeCell ref="D108:D110"/>
    <mergeCell ref="B111:G111"/>
    <mergeCell ref="I96:I99"/>
    <mergeCell ref="B99:G99"/>
    <mergeCell ref="B92:B94"/>
    <mergeCell ref="C92:C94"/>
    <mergeCell ref="D92:D94"/>
    <mergeCell ref="H92:H95"/>
    <mergeCell ref="A147:A168"/>
    <mergeCell ref="B138:G138"/>
    <mergeCell ref="A55:A99"/>
    <mergeCell ref="B96:B98"/>
    <mergeCell ref="C96:C98"/>
    <mergeCell ref="D96:D98"/>
    <mergeCell ref="H96:H99"/>
    <mergeCell ref="B79:B81"/>
    <mergeCell ref="C79:C81"/>
    <mergeCell ref="D79:D81"/>
    <mergeCell ref="H79:H82"/>
    <mergeCell ref="B72:G72"/>
    <mergeCell ref="H64:H69"/>
    <mergeCell ref="B55:B58"/>
    <mergeCell ref="C55:C58"/>
    <mergeCell ref="D55:D58"/>
    <mergeCell ref="H139:H143"/>
    <mergeCell ref="B133:G133"/>
    <mergeCell ref="B69:G69"/>
    <mergeCell ref="B70:B71"/>
    <mergeCell ref="C70:C71"/>
    <mergeCell ref="H147:H152"/>
    <mergeCell ref="H160:H164"/>
    <mergeCell ref="A144:G144"/>
  </mergeCells>
  <phoneticPr fontId="11" type="noConversion"/>
  <pageMargins left="0.3" right="0.23" top="0.33" bottom="0.33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77"/>
  <sheetViews>
    <sheetView view="pageBreakPreview" topLeftCell="A55" zoomScale="106" zoomScaleSheetLayoutView="106" workbookViewId="0">
      <selection activeCell="A21" sqref="A21:G65"/>
    </sheetView>
  </sheetViews>
  <sheetFormatPr defaultRowHeight="15" x14ac:dyDescent="0.25"/>
  <cols>
    <col min="2" max="2" width="5.42578125" customWidth="1"/>
    <col min="3" max="3" width="9.42578125" bestFit="1" customWidth="1"/>
    <col min="4" max="4" width="31.42578125" customWidth="1"/>
    <col min="5" max="5" width="17.5703125" bestFit="1" customWidth="1"/>
    <col min="6" max="6" width="9.7109375" customWidth="1"/>
    <col min="7" max="7" width="11.42578125" bestFit="1" customWidth="1"/>
    <col min="11" max="17" width="0" hidden="1" customWidth="1"/>
  </cols>
  <sheetData>
    <row r="1" spans="1:9" ht="24.75" x14ac:dyDescent="0.3">
      <c r="A1" s="406" t="str">
        <f>'MC Sheet'!A1</f>
        <v xml:space="preserve">lj/u~h pk dxfgu/kflnsfsf] sfof{no , </v>
      </c>
      <c r="B1" s="406"/>
      <c r="C1" s="406"/>
      <c r="D1" s="406"/>
      <c r="E1" s="406"/>
      <c r="F1" s="406"/>
      <c r="G1" s="406"/>
      <c r="H1" s="102"/>
      <c r="I1" s="102"/>
    </row>
    <row r="2" spans="1:9" ht="24.75" customHeight="1" x14ac:dyDescent="0.3">
      <c r="A2" s="407" t="s">
        <v>371</v>
      </c>
      <c r="B2" s="407"/>
      <c r="C2" s="407"/>
      <c r="D2" s="407"/>
      <c r="E2" s="407"/>
      <c r="F2" s="407"/>
      <c r="G2" s="407"/>
      <c r="H2" s="111"/>
      <c r="I2" s="111"/>
    </row>
    <row r="3" spans="1:9" x14ac:dyDescent="0.25">
      <c r="A3" s="1"/>
      <c r="B3" s="1"/>
      <c r="C3" s="1"/>
      <c r="D3" s="1"/>
      <c r="E3" s="1"/>
      <c r="F3" s="1"/>
      <c r="G3" s="1"/>
    </row>
    <row r="4" spans="1:9" ht="36" x14ac:dyDescent="0.25">
      <c r="A4" s="1"/>
      <c r="B4" s="138" t="s">
        <v>315</v>
      </c>
      <c r="C4" s="450" t="s">
        <v>5</v>
      </c>
      <c r="D4" s="450"/>
      <c r="E4" s="139" t="s">
        <v>316</v>
      </c>
      <c r="F4" s="139" t="s">
        <v>317</v>
      </c>
      <c r="G4" s="1"/>
    </row>
    <row r="5" spans="1:9" ht="23.25" x14ac:dyDescent="0.35">
      <c r="A5" s="1"/>
      <c r="B5" s="140">
        <v>1</v>
      </c>
      <c r="C5" s="447" t="str">
        <f>'MC Sheet'!A7</f>
        <v xml:space="preserve">jflif{s sfo{qmd tyf ah]6 :jLs[lt </v>
      </c>
      <c r="D5" s="448"/>
      <c r="E5" s="141" t="str">
        <f>'MC Sheet'!F7</f>
        <v>ePsf]</v>
      </c>
      <c r="F5" s="142"/>
      <c r="G5" s="1"/>
    </row>
    <row r="6" spans="1:9" ht="23.25" x14ac:dyDescent="0.35">
      <c r="A6" s="1"/>
      <c r="B6" s="140">
        <v>2</v>
      </c>
      <c r="C6" s="447" t="str">
        <f>'MC Sheet'!A11</f>
        <v xml:space="preserve">jflif{s k|ult ;dLIff </v>
      </c>
      <c r="D6" s="448"/>
      <c r="E6" s="141" t="str">
        <f>'MC Sheet'!F11</f>
        <v>ePsf]</v>
      </c>
      <c r="F6" s="142"/>
      <c r="G6" s="1"/>
    </row>
    <row r="7" spans="1:9" ht="23.25" x14ac:dyDescent="0.35">
      <c r="A7" s="1"/>
      <c r="B7" s="140">
        <v>3</v>
      </c>
      <c r="C7" s="447" t="str">
        <f>'MC Sheet'!A16</f>
        <v>rf}dfl;s tyf jflif{s k|ult k|ltj]bg</v>
      </c>
      <c r="D7" s="448"/>
      <c r="E7" s="141" t="str">
        <f>'MC Sheet'!F16</f>
        <v>ePsf]</v>
      </c>
      <c r="F7" s="142"/>
      <c r="G7" s="1"/>
    </row>
    <row r="8" spans="1:9" ht="23.25" x14ac:dyDescent="0.35">
      <c r="A8" s="1"/>
      <c r="B8" s="140">
        <v>4</v>
      </c>
      <c r="C8" s="447" t="s">
        <v>318</v>
      </c>
      <c r="D8" s="448"/>
      <c r="E8" s="141" t="str">
        <f>'MC Sheet'!F20</f>
        <v>ePsf]</v>
      </c>
      <c r="F8" s="142"/>
      <c r="G8" s="1"/>
    </row>
    <row r="9" spans="1:9" ht="23.25" x14ac:dyDescent="0.35">
      <c r="A9" s="1"/>
      <c r="B9" s="140">
        <v>5</v>
      </c>
      <c r="C9" s="447" t="str">
        <f>'MC Sheet'!A26</f>
        <v xml:space="preserve">s/ tyf cfo;|f]tsf] clen]v   </v>
      </c>
      <c r="D9" s="448"/>
      <c r="E9" s="141" t="str">
        <f>'MC Sheet'!F26</f>
        <v>ePsf]</v>
      </c>
      <c r="F9" s="142"/>
      <c r="G9" s="1"/>
    </row>
    <row r="10" spans="1:9" ht="23.25" x14ac:dyDescent="0.35">
      <c r="A10" s="1"/>
      <c r="B10" s="140">
        <v>6</v>
      </c>
      <c r="C10" s="447" t="str">
        <f>'MC Sheet'!A30</f>
        <v xml:space="preserve">n]vfk/LIf0f tyf a]?h' km5\of}{6 </v>
      </c>
      <c r="D10" s="448"/>
      <c r="E10" s="141" t="str">
        <f>'MC Sheet'!F30</f>
        <v>ePsf]</v>
      </c>
      <c r="F10" s="142"/>
      <c r="G10" s="1"/>
    </row>
    <row r="11" spans="1:9" ht="23.25" x14ac:dyDescent="0.35">
      <c r="A11" s="1"/>
      <c r="B11" s="140">
        <v>7</v>
      </c>
      <c r="C11" s="447" t="str">
        <f>'MC Sheet'!A35</f>
        <v>;DklQ Joj:yfkg</v>
      </c>
      <c r="D11" s="448"/>
      <c r="E11" s="141" t="str">
        <f>'MC Sheet'!F35</f>
        <v>ePsf]</v>
      </c>
      <c r="F11" s="142"/>
      <c r="G11" s="1"/>
    </row>
    <row r="12" spans="1:9" ht="23.25" x14ac:dyDescent="0.35">
      <c r="A12" s="1"/>
      <c r="B12" s="140">
        <v>8</v>
      </c>
      <c r="C12" s="447" t="str">
        <f>'MC Sheet'!A44</f>
        <v xml:space="preserve">ejg lgdf{0f tyf gS;f kf; </v>
      </c>
      <c r="D12" s="448"/>
      <c r="E12" s="141" t="str">
        <f>'MC Sheet'!F44</f>
        <v>ePsf]</v>
      </c>
      <c r="F12" s="142"/>
      <c r="G12" s="1"/>
    </row>
    <row r="13" spans="1:9" ht="23.25" x14ac:dyDescent="0.35">
      <c r="A13" s="1"/>
      <c r="B13" s="140">
        <v>9</v>
      </c>
      <c r="C13" s="447" t="str">
        <f>'MC Sheet'!A47</f>
        <v>cfo–Joo ljj/0f / /fh:jsf b/x? ;fj{hlgsLs/0f</v>
      </c>
      <c r="D13" s="448"/>
      <c r="E13" s="141" t="str">
        <f>'MC Sheet'!F47</f>
        <v>ePsf]</v>
      </c>
      <c r="F13" s="142"/>
      <c r="G13" s="1"/>
    </row>
    <row r="14" spans="1:9" ht="23.25" x14ac:dyDescent="0.35">
      <c r="A14" s="1"/>
      <c r="B14" s="143">
        <v>10</v>
      </c>
      <c r="C14" s="447" t="str">
        <f>'MC Sheet'!A50</f>
        <v>sd{rf/L Joj:yfkg</v>
      </c>
      <c r="D14" s="448"/>
      <c r="E14" s="141" t="str">
        <f>'MC Sheet'!F50</f>
        <v>ePsf]</v>
      </c>
      <c r="F14" s="142"/>
      <c r="G14" s="1"/>
    </row>
    <row r="15" spans="1:9" x14ac:dyDescent="0.25">
      <c r="A15" s="1"/>
      <c r="B15" s="1"/>
      <c r="C15" s="1"/>
      <c r="D15" s="1"/>
      <c r="E15" s="1"/>
      <c r="F15" s="1"/>
      <c r="G15" s="1"/>
    </row>
    <row r="16" spans="1:9" x14ac:dyDescent="0.25">
      <c r="A16" s="1"/>
      <c r="B16" s="1"/>
      <c r="C16" s="1"/>
      <c r="D16" s="1"/>
      <c r="E16" s="1"/>
      <c r="F16" s="1"/>
      <c r="G16" s="1"/>
    </row>
    <row r="17" spans="1:14" ht="18" x14ac:dyDescent="0.25">
      <c r="A17" s="1"/>
      <c r="B17" s="445" t="s">
        <v>319</v>
      </c>
      <c r="C17" s="445"/>
      <c r="D17" s="445"/>
      <c r="E17" s="445" t="s">
        <v>320</v>
      </c>
      <c r="F17" s="445"/>
      <c r="G17" s="445"/>
    </row>
    <row r="18" spans="1:14" x14ac:dyDescent="0.25">
      <c r="A18" s="1"/>
      <c r="B18" s="446">
        <f>COUNTIF(E5:E14,"ePsf]")</f>
        <v>10</v>
      </c>
      <c r="C18" s="446"/>
      <c r="D18" s="446"/>
      <c r="E18" s="446">
        <f>COUNTIF(E5:E14,"gePsf]")</f>
        <v>0</v>
      </c>
      <c r="F18" s="446"/>
      <c r="G18" s="446"/>
    </row>
    <row r="19" spans="1:14" x14ac:dyDescent="0.25">
      <c r="A19" s="1"/>
      <c r="B19" s="1"/>
      <c r="C19" s="1"/>
      <c r="D19" s="1"/>
      <c r="E19" s="1"/>
      <c r="F19" s="1"/>
      <c r="G19" s="1"/>
    </row>
    <row r="20" spans="1:14" x14ac:dyDescent="0.25">
      <c r="A20" s="1"/>
      <c r="B20" s="1"/>
      <c r="C20" s="1"/>
      <c r="D20" s="1"/>
      <c r="E20" s="1"/>
      <c r="F20" s="1"/>
      <c r="G20" s="1"/>
    </row>
    <row r="21" spans="1:14" ht="24.75" x14ac:dyDescent="0.3">
      <c r="A21" s="406" t="str">
        <f>A1</f>
        <v xml:space="preserve">lj/u~h pk dxfgu/kflnsfsf] sfof{no , </v>
      </c>
      <c r="B21" s="406"/>
      <c r="C21" s="406"/>
      <c r="D21" s="406"/>
      <c r="E21" s="406"/>
      <c r="F21" s="406"/>
      <c r="G21" s="406"/>
      <c r="H21" s="102"/>
      <c r="I21" s="102"/>
    </row>
    <row r="22" spans="1:14" ht="24.75" customHeight="1" x14ac:dyDescent="0.3">
      <c r="A22" s="407" t="s">
        <v>372</v>
      </c>
      <c r="B22" s="407"/>
      <c r="C22" s="407"/>
      <c r="D22" s="407"/>
      <c r="E22" s="407"/>
      <c r="F22" s="407"/>
      <c r="G22" s="407"/>
      <c r="H22" s="111"/>
      <c r="I22" s="111"/>
    </row>
    <row r="23" spans="1:14" ht="15.75" thickBot="1" x14ac:dyDescent="0.3">
      <c r="A23" s="1"/>
      <c r="B23" s="1"/>
      <c r="C23" s="1"/>
      <c r="D23" s="1"/>
      <c r="E23" s="1"/>
      <c r="F23" s="1"/>
      <c r="G23" s="1"/>
    </row>
    <row r="24" spans="1:14" s="104" customFormat="1" ht="18.75" customHeight="1" thickBot="1" x14ac:dyDescent="0.35">
      <c r="A24" s="395" t="s">
        <v>321</v>
      </c>
      <c r="B24" s="396"/>
      <c r="C24" s="144" t="s">
        <v>322</v>
      </c>
      <c r="D24" s="144" t="s">
        <v>323</v>
      </c>
      <c r="E24" s="144" t="s">
        <v>324</v>
      </c>
      <c r="F24" s="144" t="s">
        <v>325</v>
      </c>
      <c r="G24" s="144" t="s">
        <v>326</v>
      </c>
    </row>
    <row r="25" spans="1:14" ht="15" customHeight="1" x14ac:dyDescent="0.25">
      <c r="A25" s="420" t="s">
        <v>327</v>
      </c>
      <c r="B25" s="421"/>
      <c r="C25" s="145">
        <v>1</v>
      </c>
      <c r="D25" s="146" t="str">
        <f>'PM Sheet'!B7</f>
        <v xml:space="preserve">;xeflutfTds gu/ of]hgf th'{df  </v>
      </c>
      <c r="E25" s="147">
        <f>'PM Sheet'!D7</f>
        <v>4</v>
      </c>
      <c r="F25" s="148">
        <f>'PM Sheet'!H7</f>
        <v>4</v>
      </c>
      <c r="G25" s="426">
        <f>SUM(F25:F32)</f>
        <v>14</v>
      </c>
      <c r="K25" s="106">
        <f>'PM Sheet'!Q7</f>
        <v>4</v>
      </c>
      <c r="L25" s="106">
        <f>'PM Sheet'!R7</f>
        <v>4</v>
      </c>
      <c r="M25">
        <f t="shared" ref="M25:M65" si="0">E25-K25</f>
        <v>0</v>
      </c>
      <c r="N25">
        <f t="shared" ref="N25:N65" si="1">F25-L25</f>
        <v>0</v>
      </c>
    </row>
    <row r="26" spans="1:14" x14ac:dyDescent="0.25">
      <c r="A26" s="422"/>
      <c r="B26" s="423"/>
      <c r="C26" s="149">
        <v>2</v>
      </c>
      <c r="D26" s="146" t="str">
        <f>'PM Sheet'!B13</f>
        <v xml:space="preserve">nlIft ;d"x ljsf; sfo{qmddf ljlgof]hg </v>
      </c>
      <c r="E26" s="147">
        <f>'PM Sheet'!D13</f>
        <v>2</v>
      </c>
      <c r="F26" s="148">
        <f>'PM Sheet'!H13</f>
        <v>2</v>
      </c>
      <c r="G26" s="427"/>
      <c r="K26" s="103">
        <f>'PM Sheet'!Q13</f>
        <v>2</v>
      </c>
      <c r="L26" s="103">
        <f>'PM Sheet'!R13</f>
        <v>2</v>
      </c>
      <c r="M26">
        <f t="shared" si="0"/>
        <v>0</v>
      </c>
      <c r="N26">
        <f t="shared" si="1"/>
        <v>0</v>
      </c>
    </row>
    <row r="27" spans="1:14" ht="17.25" x14ac:dyDescent="0.25">
      <c r="A27" s="422"/>
      <c r="B27" s="423"/>
      <c r="C27" s="150">
        <v>3</v>
      </c>
      <c r="D27" s="146" t="str">
        <f>'PM Sheet'!B17</f>
        <v xml:space="preserve">nlIft ;d"x ljsf; sfo{qmddf vr{ </v>
      </c>
      <c r="E27" s="147">
        <f>'PM Sheet'!D17</f>
        <v>2</v>
      </c>
      <c r="F27" s="148">
        <f>'PM Sheet'!H17</f>
        <v>1</v>
      </c>
      <c r="G27" s="427"/>
      <c r="K27" s="103">
        <f>'PM Sheet'!Q17</f>
        <v>2</v>
      </c>
      <c r="L27" s="103">
        <f>'PM Sheet'!R17</f>
        <v>1</v>
      </c>
      <c r="M27">
        <f t="shared" si="0"/>
        <v>0</v>
      </c>
      <c r="N27">
        <f t="shared" si="1"/>
        <v>0</v>
      </c>
    </row>
    <row r="28" spans="1:14" x14ac:dyDescent="0.25">
      <c r="A28" s="422"/>
      <c r="B28" s="423"/>
      <c r="C28" s="149">
        <v>4</v>
      </c>
      <c r="D28" s="146" t="str">
        <f>'PM Sheet'!B20</f>
        <v xml:space="preserve">afn ljsf; tyf ;+/If0f </v>
      </c>
      <c r="E28" s="147">
        <f>'PM Sheet'!D20</f>
        <v>2</v>
      </c>
      <c r="F28" s="148">
        <f>'PM Sheet'!H20</f>
        <v>1</v>
      </c>
      <c r="G28" s="427"/>
      <c r="K28" s="103">
        <f>'PM Sheet'!Q20</f>
        <v>2</v>
      </c>
      <c r="L28" s="103">
        <f>'PM Sheet'!R20</f>
        <v>1</v>
      </c>
      <c r="M28">
        <f t="shared" si="0"/>
        <v>0</v>
      </c>
      <c r="N28">
        <f t="shared" si="1"/>
        <v>0</v>
      </c>
    </row>
    <row r="29" spans="1:14" ht="17.25" x14ac:dyDescent="0.25">
      <c r="A29" s="422"/>
      <c r="B29" s="423"/>
      <c r="C29" s="150">
        <v>5</v>
      </c>
      <c r="D29" s="146" t="str">
        <f>'PM Sheet'!B25</f>
        <v xml:space="preserve">;"rgf Joj:yfkg </v>
      </c>
      <c r="E29" s="147">
        <f>'PM Sheet'!D25</f>
        <v>4</v>
      </c>
      <c r="F29" s="148">
        <f>'PM Sheet'!H25</f>
        <v>3</v>
      </c>
      <c r="G29" s="427"/>
      <c r="K29" s="103">
        <f>'PM Sheet'!Q25</f>
        <v>4</v>
      </c>
      <c r="L29" s="103">
        <f>'PM Sheet'!R25</f>
        <v>3</v>
      </c>
      <c r="M29">
        <f t="shared" si="0"/>
        <v>0</v>
      </c>
      <c r="N29">
        <f t="shared" si="1"/>
        <v>0</v>
      </c>
    </row>
    <row r="30" spans="1:14" x14ac:dyDescent="0.25">
      <c r="A30" s="422"/>
      <c r="B30" s="423"/>
      <c r="C30" s="149">
        <v>6</v>
      </c>
      <c r="D30" s="146" t="str">
        <f>'PM Sheet'!B32</f>
        <v>;fdflhs ;'/Iff sfo{qmd sfof{Gjog</v>
      </c>
      <c r="E30" s="147">
        <f>'PM Sheet'!D32</f>
        <v>2</v>
      </c>
      <c r="F30" s="148">
        <f>'PM Sheet'!H32</f>
        <v>1</v>
      </c>
      <c r="G30" s="427"/>
      <c r="K30" s="103">
        <f>'PM Sheet'!Q32</f>
        <v>2</v>
      </c>
      <c r="L30" s="103">
        <f>'PM Sheet'!R32</f>
        <v>1</v>
      </c>
      <c r="M30">
        <f t="shared" si="0"/>
        <v>0</v>
      </c>
      <c r="N30">
        <f t="shared" si="1"/>
        <v>0</v>
      </c>
    </row>
    <row r="31" spans="1:14" ht="30" x14ac:dyDescent="0.25">
      <c r="A31" s="422"/>
      <c r="B31" s="423"/>
      <c r="C31" s="150">
        <v>7</v>
      </c>
      <c r="D31" s="146" t="str">
        <f>'PM Sheet'!B44</f>
        <v>dfl;s tyf jflif{s ef}lts Pjd ljQLo k|ult ljj/0f</v>
      </c>
      <c r="E31" s="147">
        <f>'PM Sheet'!D44</f>
        <v>2</v>
      </c>
      <c r="F31" s="148">
        <f>'PM Sheet'!H44</f>
        <v>2</v>
      </c>
      <c r="G31" s="427"/>
      <c r="K31" s="103">
        <f>'PM Sheet'!Q44</f>
        <v>2</v>
      </c>
      <c r="L31" s="103">
        <f>'PM Sheet'!R44</f>
        <v>2</v>
      </c>
      <c r="M31">
        <f t="shared" si="0"/>
        <v>0</v>
      </c>
      <c r="N31">
        <f t="shared" si="1"/>
        <v>0</v>
      </c>
    </row>
    <row r="32" spans="1:14" ht="15.75" thickBot="1" x14ac:dyDescent="0.3">
      <c r="A32" s="424"/>
      <c r="B32" s="425"/>
      <c r="C32" s="151">
        <v>8</v>
      </c>
      <c r="D32" s="152" t="str">
        <f>'PM Sheet'!B47</f>
        <v>;fj{hlgs ;'g'jfO</v>
      </c>
      <c r="E32" s="153">
        <f>'PM Sheet'!D47</f>
        <v>2</v>
      </c>
      <c r="F32" s="154">
        <f>'PM Sheet'!H47</f>
        <v>0</v>
      </c>
      <c r="G32" s="428"/>
      <c r="K32" s="107">
        <f>'PM Sheet'!Q47</f>
        <v>2</v>
      </c>
      <c r="L32" s="107">
        <f>'PM Sheet'!R47</f>
        <v>0</v>
      </c>
      <c r="M32">
        <f t="shared" si="0"/>
        <v>0</v>
      </c>
      <c r="N32">
        <f t="shared" si="1"/>
        <v>0</v>
      </c>
    </row>
    <row r="33" spans="1:14" ht="17.25" customHeight="1" x14ac:dyDescent="0.25">
      <c r="A33" s="408" t="s">
        <v>332</v>
      </c>
      <c r="B33" s="409"/>
      <c r="C33" s="145">
        <v>9</v>
      </c>
      <c r="D33" s="155" t="str">
        <f>'PM Sheet'!B55</f>
        <v xml:space="preserve">/fh:j ;DefJotf cWoog / k|If]k0f  </v>
      </c>
      <c r="E33" s="156">
        <f>'PM Sheet'!D55</f>
        <v>2</v>
      </c>
      <c r="F33" s="156">
        <f>'PM Sheet'!H55</f>
        <v>2</v>
      </c>
      <c r="G33" s="414">
        <f>SUM(F33:F43)</f>
        <v>16</v>
      </c>
      <c r="K33" s="106">
        <f>'PM Sheet'!Q55</f>
        <v>2</v>
      </c>
      <c r="L33" s="106">
        <f>'PM Sheet'!R55</f>
        <v>2</v>
      </c>
      <c r="M33">
        <f t="shared" si="0"/>
        <v>0</v>
      </c>
      <c r="N33">
        <f t="shared" si="1"/>
        <v>0</v>
      </c>
    </row>
    <row r="34" spans="1:14" ht="15" customHeight="1" x14ac:dyDescent="0.25">
      <c r="A34" s="410"/>
      <c r="B34" s="411"/>
      <c r="C34" s="149">
        <v>10</v>
      </c>
      <c r="D34" s="146" t="str">
        <f>'PM Sheet'!B60</f>
        <v xml:space="preserve">cfo Joosf] oyfy{tf </v>
      </c>
      <c r="E34" s="147">
        <f>'PM Sheet'!D60</f>
        <v>4</v>
      </c>
      <c r="F34" s="147">
        <f>'PM Sheet'!H60</f>
        <v>0</v>
      </c>
      <c r="G34" s="415">
        <f>SUM(F34:F44)</f>
        <v>14</v>
      </c>
      <c r="K34" s="103">
        <f>'PM Sheet'!Q60</f>
        <v>4</v>
      </c>
      <c r="L34" s="103">
        <f>'PM Sheet'!R60</f>
        <v>0</v>
      </c>
      <c r="M34">
        <f t="shared" si="0"/>
        <v>0</v>
      </c>
      <c r="N34">
        <f t="shared" si="1"/>
        <v>0</v>
      </c>
    </row>
    <row r="35" spans="1:14" ht="17.25" x14ac:dyDescent="0.25">
      <c r="A35" s="410"/>
      <c r="B35" s="411"/>
      <c r="C35" s="150">
        <v>11</v>
      </c>
      <c r="D35" s="146" t="str">
        <f>'PM Sheet'!B64</f>
        <v>/fh:j k|zf;gsf] Joj:yfkg</v>
      </c>
      <c r="E35" s="147">
        <f>'PM Sheet'!D64</f>
        <v>4</v>
      </c>
      <c r="F35" s="147">
        <f>'PM Sheet'!H64</f>
        <v>4</v>
      </c>
      <c r="G35" s="415"/>
      <c r="K35" s="103">
        <f>'PM Sheet'!Q64</f>
        <v>4</v>
      </c>
      <c r="L35" s="103">
        <f>'PM Sheet'!R64</f>
        <v>4</v>
      </c>
      <c r="M35">
        <f t="shared" si="0"/>
        <v>0</v>
      </c>
      <c r="N35">
        <f t="shared" si="1"/>
        <v>0</v>
      </c>
    </row>
    <row r="36" spans="1:14" x14ac:dyDescent="0.25">
      <c r="A36" s="410"/>
      <c r="B36" s="411"/>
      <c r="C36" s="149">
        <v>12</v>
      </c>
      <c r="D36" s="146" t="str">
        <f>'PM Sheet'!B70</f>
        <v xml:space="preserve">Plss[t ;Dklt s/ </v>
      </c>
      <c r="E36" s="147">
        <f>'PM Sheet'!D70</f>
        <v>2</v>
      </c>
      <c r="F36" s="147">
        <f>'PM Sheet'!H70</f>
        <v>0</v>
      </c>
      <c r="G36" s="415"/>
      <c r="K36" s="103">
        <f>'PM Sheet'!Q70</f>
        <v>2</v>
      </c>
      <c r="L36" s="103">
        <f>'PM Sheet'!R70</f>
        <v>0</v>
      </c>
      <c r="M36">
        <f t="shared" si="0"/>
        <v>0</v>
      </c>
      <c r="N36">
        <f t="shared" si="1"/>
        <v>0</v>
      </c>
    </row>
    <row r="37" spans="1:14" ht="17.25" x14ac:dyDescent="0.25">
      <c r="A37" s="410"/>
      <c r="B37" s="411"/>
      <c r="C37" s="150">
        <v>13</v>
      </c>
      <c r="D37" s="146" t="str">
        <f>'PM Sheet'!B73</f>
        <v xml:space="preserve">;fj{hlgs lghL If]q ;fem]bf/L </v>
      </c>
      <c r="E37" s="147">
        <f>'PM Sheet'!D73</f>
        <v>2</v>
      </c>
      <c r="F37" s="147">
        <f>'PM Sheet'!H73</f>
        <v>2</v>
      </c>
      <c r="G37" s="415"/>
      <c r="K37" s="103">
        <f>'PM Sheet'!Q73</f>
        <v>2</v>
      </c>
      <c r="L37" s="103">
        <f>'PM Sheet'!R73</f>
        <v>2</v>
      </c>
      <c r="M37">
        <f t="shared" si="0"/>
        <v>0</v>
      </c>
      <c r="N37">
        <f t="shared" si="1"/>
        <v>0</v>
      </c>
    </row>
    <row r="38" spans="1:14" x14ac:dyDescent="0.25">
      <c r="A38" s="410"/>
      <c r="B38" s="411"/>
      <c r="C38" s="149">
        <v>14</v>
      </c>
      <c r="D38" s="146" t="str">
        <f>'PM Sheet'!B77</f>
        <v>k|zf;lgs vr{sf] ;Ldf kfngf</v>
      </c>
      <c r="E38" s="147">
        <f>'PM Sheet'!D77</f>
        <v>2</v>
      </c>
      <c r="F38" s="147">
        <f>'PM Sheet'!H77</f>
        <v>0</v>
      </c>
      <c r="G38" s="415"/>
      <c r="K38" s="103">
        <f>'PM Sheet'!Q77</f>
        <v>2</v>
      </c>
      <c r="L38" s="103">
        <f>'PM Sheet'!R77</f>
        <v>0</v>
      </c>
      <c r="M38">
        <f t="shared" si="0"/>
        <v>0</v>
      </c>
      <c r="N38">
        <f t="shared" si="1"/>
        <v>0</v>
      </c>
    </row>
    <row r="39" spans="1:14" ht="17.25" x14ac:dyDescent="0.25">
      <c r="A39" s="410"/>
      <c r="B39" s="411"/>
      <c r="C39" s="150">
        <v>15</v>
      </c>
      <c r="D39" s="146" t="str">
        <f>'PM Sheet'!B79</f>
        <v xml:space="preserve">k|f]b\efjL  n]vf k|0ffnL </v>
      </c>
      <c r="E39" s="147">
        <f>'PM Sheet'!D79</f>
        <v>2</v>
      </c>
      <c r="F39" s="147">
        <f>'PM Sheet'!H79</f>
        <v>0</v>
      </c>
      <c r="G39" s="415"/>
      <c r="K39" s="103">
        <f>'PM Sheet'!Q79</f>
        <v>2</v>
      </c>
      <c r="L39" s="103">
        <f>'PM Sheet'!R79</f>
        <v>0</v>
      </c>
      <c r="M39">
        <f t="shared" si="0"/>
        <v>0</v>
      </c>
      <c r="N39">
        <f t="shared" si="1"/>
        <v>0</v>
      </c>
    </row>
    <row r="40" spans="1:14" x14ac:dyDescent="0.25">
      <c r="A40" s="410"/>
      <c r="B40" s="411"/>
      <c r="C40" s="149">
        <v>16</v>
      </c>
      <c r="D40" s="146" t="str">
        <f>'PM Sheet'!B83</f>
        <v>w/f}6L vftfsf] cj:yf</v>
      </c>
      <c r="E40" s="147">
        <f>'PM Sheet'!D83</f>
        <v>2</v>
      </c>
      <c r="F40" s="147">
        <f>'PM Sheet'!H83</f>
        <v>2</v>
      </c>
      <c r="G40" s="415"/>
      <c r="K40" s="103">
        <f>'PM Sheet'!Q83</f>
        <v>2</v>
      </c>
      <c r="L40" s="103">
        <f>'PM Sheet'!R83</f>
        <v>2</v>
      </c>
      <c r="M40">
        <f t="shared" si="0"/>
        <v>0</v>
      </c>
      <c r="N40">
        <f t="shared" si="1"/>
        <v>0</v>
      </c>
    </row>
    <row r="41" spans="1:14" ht="17.25" x14ac:dyDescent="0.25">
      <c r="A41" s="410"/>
      <c r="B41" s="411"/>
      <c r="C41" s="150">
        <v>17</v>
      </c>
      <c r="D41" s="146" t="str">
        <f>'PM Sheet'!B88</f>
        <v>cfly{s sf/f]jf/sf] u'0f:t/</v>
      </c>
      <c r="E41" s="147">
        <f>'PM Sheet'!D88</f>
        <v>2</v>
      </c>
      <c r="F41" s="147">
        <f>'PM Sheet'!H88</f>
        <v>0</v>
      </c>
      <c r="G41" s="415"/>
      <c r="K41" s="103">
        <f>'PM Sheet'!Q88</f>
        <v>2</v>
      </c>
      <c r="L41" s="103">
        <f>'PM Sheet'!R88</f>
        <v>0</v>
      </c>
      <c r="M41">
        <f t="shared" si="0"/>
        <v>0</v>
      </c>
      <c r="N41">
        <f t="shared" si="1"/>
        <v>0</v>
      </c>
    </row>
    <row r="42" spans="1:14" x14ac:dyDescent="0.25">
      <c r="A42" s="410"/>
      <c r="B42" s="411"/>
      <c r="C42" s="149">
        <v>18</v>
      </c>
      <c r="D42" s="146" t="str">
        <f>'PM Sheet'!B92</f>
        <v>cfly{s ;xfotfsf] ;Ldf kfngf</v>
      </c>
      <c r="E42" s="147">
        <f>'PM Sheet'!D92</f>
        <v>2</v>
      </c>
      <c r="F42" s="147">
        <f>'PM Sheet'!H92</f>
        <v>2</v>
      </c>
      <c r="G42" s="415"/>
      <c r="K42" s="103">
        <f>'PM Sheet'!Q92</f>
        <v>2</v>
      </c>
      <c r="L42" s="103">
        <f>'PM Sheet'!R92</f>
        <v>2</v>
      </c>
      <c r="M42">
        <f t="shared" si="0"/>
        <v>0</v>
      </c>
      <c r="N42">
        <f t="shared" si="1"/>
        <v>0</v>
      </c>
    </row>
    <row r="43" spans="1:14" ht="18" thickBot="1" x14ac:dyDescent="0.3">
      <c r="A43" s="412"/>
      <c r="B43" s="413"/>
      <c r="C43" s="157">
        <v>19</v>
      </c>
      <c r="D43" s="152" t="str">
        <f>'PM Sheet'!B96</f>
        <v>:yfgLo ;|f]t kl/rfng</v>
      </c>
      <c r="E43" s="153">
        <f>'PM Sheet'!D96</f>
        <v>4</v>
      </c>
      <c r="F43" s="153">
        <f>'PM Sheet'!H96</f>
        <v>4</v>
      </c>
      <c r="G43" s="416"/>
      <c r="K43" s="107">
        <f>'PM Sheet'!Q96</f>
        <v>4</v>
      </c>
      <c r="L43" s="107">
        <f>'PM Sheet'!R96</f>
        <v>4</v>
      </c>
      <c r="M43">
        <f t="shared" si="0"/>
        <v>0</v>
      </c>
      <c r="N43">
        <f t="shared" si="1"/>
        <v>0</v>
      </c>
    </row>
    <row r="44" spans="1:14" ht="15" customHeight="1" x14ac:dyDescent="0.25">
      <c r="A44" s="432" t="s">
        <v>328</v>
      </c>
      <c r="B44" s="433"/>
      <c r="C44" s="158">
        <v>20</v>
      </c>
      <c r="D44" s="155" t="str">
        <f>'PM Sheet'!B103</f>
        <v xml:space="preserve">cfjlws gu/ of]hgf </v>
      </c>
      <c r="E44" s="156">
        <f>'PM Sheet'!D103</f>
        <v>2</v>
      </c>
      <c r="F44" s="156">
        <f>'PM Sheet'!H103</f>
        <v>0</v>
      </c>
      <c r="G44" s="417">
        <f>SUM(F44:F51)</f>
        <v>13</v>
      </c>
      <c r="K44" s="106">
        <f>'PM Sheet'!Q103</f>
        <v>2</v>
      </c>
      <c r="L44" s="106">
        <f>'PM Sheet'!R103</f>
        <v>0</v>
      </c>
      <c r="M44">
        <f t="shared" si="0"/>
        <v>0</v>
      </c>
      <c r="N44">
        <f t="shared" si="1"/>
        <v>0</v>
      </c>
    </row>
    <row r="45" spans="1:14" ht="15" customHeight="1" x14ac:dyDescent="0.25">
      <c r="A45" s="434"/>
      <c r="B45" s="435"/>
      <c r="C45" s="150">
        <v>21</v>
      </c>
      <c r="D45" s="146" t="str">
        <f>'PM Sheet'!B108</f>
        <v xml:space="preserve">;DefJotf cWoog </v>
      </c>
      <c r="E45" s="147">
        <f>'PM Sheet'!D108</f>
        <v>2</v>
      </c>
      <c r="F45" s="147">
        <f>'PM Sheet'!H108</f>
        <v>2</v>
      </c>
      <c r="G45" s="418">
        <f>SUM(F45:F51)</f>
        <v>13</v>
      </c>
      <c r="K45" s="103">
        <f>'PM Sheet'!Q108</f>
        <v>2</v>
      </c>
      <c r="L45" s="103">
        <f>'PM Sheet'!R108</f>
        <v>2</v>
      </c>
      <c r="M45">
        <f t="shared" si="0"/>
        <v>0</v>
      </c>
      <c r="N45">
        <f t="shared" si="1"/>
        <v>0</v>
      </c>
    </row>
    <row r="46" spans="1:14" x14ac:dyDescent="0.25">
      <c r="A46" s="434"/>
      <c r="B46" s="435"/>
      <c r="C46" s="149">
        <v>22</v>
      </c>
      <c r="D46" s="146" t="str">
        <f>'PM Sheet'!B112</f>
        <v xml:space="preserve">vl/b Joj:yfkg </v>
      </c>
      <c r="E46" s="147">
        <f>'PM Sheet'!D112</f>
        <v>4</v>
      </c>
      <c r="F46" s="147">
        <f>'PM Sheet'!H112</f>
        <v>3</v>
      </c>
      <c r="G46" s="418"/>
      <c r="K46" s="103">
        <f>'PM Sheet'!Q112</f>
        <v>4</v>
      </c>
      <c r="L46" s="103">
        <f>'PM Sheet'!R112</f>
        <v>3</v>
      </c>
      <c r="M46">
        <f t="shared" si="0"/>
        <v>0</v>
      </c>
      <c r="N46">
        <f t="shared" si="1"/>
        <v>0</v>
      </c>
    </row>
    <row r="47" spans="1:14" ht="17.25" x14ac:dyDescent="0.25">
      <c r="A47" s="434"/>
      <c r="B47" s="435"/>
      <c r="C47" s="150">
        <v>23</v>
      </c>
      <c r="D47" s="146" t="str">
        <f>'PM Sheet'!B118</f>
        <v>hfFrkf; tyf km/kmf/s</v>
      </c>
      <c r="E47" s="147">
        <f>'PM Sheet'!D118</f>
        <v>2</v>
      </c>
      <c r="F47" s="147">
        <f>'PM Sheet'!H118</f>
        <v>2</v>
      </c>
      <c r="G47" s="418"/>
      <c r="K47" s="103">
        <f>'PM Sheet'!Q118</f>
        <v>2</v>
      </c>
      <c r="L47" s="103">
        <f>'PM Sheet'!R118</f>
        <v>2</v>
      </c>
      <c r="M47">
        <f t="shared" si="0"/>
        <v>0</v>
      </c>
      <c r="N47">
        <f t="shared" si="1"/>
        <v>0</v>
      </c>
    </row>
    <row r="48" spans="1:14" x14ac:dyDescent="0.25">
      <c r="A48" s="434"/>
      <c r="B48" s="435"/>
      <c r="C48" s="149">
        <v>24</v>
      </c>
      <c r="D48" s="146" t="str">
        <f>'PM Sheet'!B123</f>
        <v xml:space="preserve">dd{t ;+ef/ Joj:yf </v>
      </c>
      <c r="E48" s="147">
        <f>'PM Sheet'!D123</f>
        <v>4</v>
      </c>
      <c r="F48" s="147">
        <f>'PM Sheet'!H123</f>
        <v>3</v>
      </c>
      <c r="G48" s="418"/>
      <c r="K48" s="103">
        <f>'PM Sheet'!Q123</f>
        <v>4</v>
      </c>
      <c r="L48" s="103">
        <f>'PM Sheet'!R123</f>
        <v>3</v>
      </c>
      <c r="M48">
        <f t="shared" si="0"/>
        <v>0</v>
      </c>
      <c r="N48">
        <f t="shared" si="1"/>
        <v>0</v>
      </c>
    </row>
    <row r="49" spans="1:14" ht="17.25" x14ac:dyDescent="0.25">
      <c r="A49" s="434"/>
      <c r="B49" s="435"/>
      <c r="C49" s="150">
        <v>25</v>
      </c>
      <c r="D49" s="146" t="str">
        <f>'PM Sheet'!B129</f>
        <v xml:space="preserve">cfof]hgf ;~rfngdf kf/blz{tf </v>
      </c>
      <c r="E49" s="147">
        <f>'PM Sheet'!D129</f>
        <v>2</v>
      </c>
      <c r="F49" s="147">
        <f>'PM Sheet'!H129</f>
        <v>2</v>
      </c>
      <c r="G49" s="418"/>
      <c r="K49" s="103">
        <f>'PM Sheet'!Q129</f>
        <v>2</v>
      </c>
      <c r="L49" s="103">
        <f>'PM Sheet'!R129</f>
        <v>2</v>
      </c>
      <c r="M49">
        <f t="shared" si="0"/>
        <v>0</v>
      </c>
      <c r="N49">
        <f t="shared" si="1"/>
        <v>0</v>
      </c>
    </row>
    <row r="50" spans="1:14" x14ac:dyDescent="0.25">
      <c r="A50" s="434"/>
      <c r="B50" s="435"/>
      <c r="C50" s="149">
        <v>26</v>
      </c>
      <c r="D50" s="146" t="str">
        <f>'PM Sheet'!B134</f>
        <v>cg'udg tyf d"NofÍg</v>
      </c>
      <c r="E50" s="147">
        <f>'PM Sheet'!D134</f>
        <v>2</v>
      </c>
      <c r="F50" s="147">
        <f>'PM Sheet'!H134</f>
        <v>0</v>
      </c>
      <c r="G50" s="418"/>
      <c r="K50" s="103">
        <f>'PM Sheet'!Q134</f>
        <v>2</v>
      </c>
      <c r="L50" s="103">
        <f>'PM Sheet'!R134</f>
        <v>0</v>
      </c>
      <c r="M50">
        <f t="shared" si="0"/>
        <v>0</v>
      </c>
      <c r="N50">
        <f t="shared" si="1"/>
        <v>0</v>
      </c>
    </row>
    <row r="51" spans="1:14" ht="18" thickBot="1" x14ac:dyDescent="0.3">
      <c r="A51" s="436"/>
      <c r="B51" s="437"/>
      <c r="C51" s="157">
        <v>27</v>
      </c>
      <c r="D51" s="152" t="str">
        <f>'PM Sheet'!B139</f>
        <v xml:space="preserve">;fdflhs k/LIf0f </v>
      </c>
      <c r="E51" s="153">
        <f>'PM Sheet'!D139</f>
        <v>2</v>
      </c>
      <c r="F51" s="153">
        <f>'PM Sheet'!H139</f>
        <v>1</v>
      </c>
      <c r="G51" s="419"/>
      <c r="K51" s="107">
        <f>'PM Sheet'!Q139</f>
        <v>2</v>
      </c>
      <c r="L51" s="107">
        <f>'PM Sheet'!R139</f>
        <v>1</v>
      </c>
      <c r="M51">
        <f t="shared" si="0"/>
        <v>0</v>
      </c>
      <c r="N51">
        <f t="shared" si="1"/>
        <v>0</v>
      </c>
    </row>
    <row r="52" spans="1:14" ht="15" customHeight="1" x14ac:dyDescent="0.25">
      <c r="A52" s="432" t="s">
        <v>329</v>
      </c>
      <c r="B52" s="433"/>
      <c r="C52" s="158">
        <v>28</v>
      </c>
      <c r="D52" s="155" t="str">
        <f>'PM Sheet'!B147</f>
        <v xml:space="preserve">sd{rf/Lsf] sfo{ ljj/0f tyf dfl;s a}7s </v>
      </c>
      <c r="E52" s="156">
        <f>'PM Sheet'!D147</f>
        <v>2</v>
      </c>
      <c r="F52" s="156">
        <f>'PM Sheet'!H147</f>
        <v>0</v>
      </c>
      <c r="G52" s="417">
        <f>SUM(F52:F56)</f>
        <v>5</v>
      </c>
      <c r="K52" s="106">
        <f>'PM Sheet'!Q147</f>
        <v>2</v>
      </c>
      <c r="L52" s="106">
        <f>'PM Sheet'!R147</f>
        <v>0</v>
      </c>
      <c r="M52">
        <f t="shared" si="0"/>
        <v>0</v>
      </c>
      <c r="N52">
        <f t="shared" si="1"/>
        <v>0</v>
      </c>
    </row>
    <row r="53" spans="1:14" ht="17.25" x14ac:dyDescent="0.25">
      <c r="A53" s="434"/>
      <c r="B53" s="435"/>
      <c r="C53" s="150">
        <v>29</v>
      </c>
      <c r="D53" s="146" t="str">
        <f>'PM Sheet'!B153</f>
        <v xml:space="preserve">;]jf k|jfx Joj:yfkg </v>
      </c>
      <c r="E53" s="147">
        <f>'PM Sheet'!D153</f>
        <v>2</v>
      </c>
      <c r="F53" s="147">
        <f>'PM Sheet'!H153</f>
        <v>2</v>
      </c>
      <c r="G53" s="418"/>
      <c r="K53" s="103">
        <f>'PM Sheet'!Q153</f>
        <v>2</v>
      </c>
      <c r="L53" s="103">
        <f>'PM Sheet'!R153</f>
        <v>2</v>
      </c>
      <c r="M53">
        <f t="shared" si="0"/>
        <v>0</v>
      </c>
      <c r="N53">
        <f t="shared" si="1"/>
        <v>0</v>
      </c>
    </row>
    <row r="54" spans="1:14" x14ac:dyDescent="0.25">
      <c r="A54" s="434"/>
      <c r="B54" s="435"/>
      <c r="C54" s="149">
        <v>30</v>
      </c>
      <c r="D54" s="146" t="str">
        <f>'PM Sheet'!B157</f>
        <v xml:space="preserve">sd{rf/L sNof0f sf]if </v>
      </c>
      <c r="E54" s="147">
        <f>'PM Sheet'!D157</f>
        <v>2</v>
      </c>
      <c r="F54" s="147">
        <f>'PM Sheet'!H157</f>
        <v>2</v>
      </c>
      <c r="G54" s="418"/>
      <c r="K54" s="103">
        <f>'PM Sheet'!Q157</f>
        <v>2</v>
      </c>
      <c r="L54" s="103">
        <f>'PM Sheet'!R157</f>
        <v>2</v>
      </c>
      <c r="M54">
        <f t="shared" si="0"/>
        <v>0</v>
      </c>
      <c r="N54">
        <f t="shared" si="1"/>
        <v>0</v>
      </c>
    </row>
    <row r="55" spans="1:14" ht="17.25" x14ac:dyDescent="0.25">
      <c r="A55" s="434"/>
      <c r="B55" s="435"/>
      <c r="C55" s="150">
        <v>31</v>
      </c>
      <c r="D55" s="146" t="str">
        <f>'PM Sheet'!B160</f>
        <v>;]jf s/f/</v>
      </c>
      <c r="E55" s="147">
        <f>'PM Sheet'!D160</f>
        <v>2</v>
      </c>
      <c r="F55" s="147">
        <f>'PM Sheet'!H160</f>
        <v>0</v>
      </c>
      <c r="G55" s="418"/>
      <c r="K55" s="103">
        <f>'PM Sheet'!Q160</f>
        <v>2</v>
      </c>
      <c r="L55" s="103">
        <f>'PM Sheet'!R160</f>
        <v>0</v>
      </c>
      <c r="M55">
        <f t="shared" si="0"/>
        <v>0</v>
      </c>
      <c r="N55">
        <f t="shared" si="1"/>
        <v>0</v>
      </c>
    </row>
    <row r="56" spans="1:14" ht="15.75" thickBot="1" x14ac:dyDescent="0.3">
      <c r="A56" s="436"/>
      <c r="B56" s="437"/>
      <c r="C56" s="151">
        <v>32</v>
      </c>
      <c r="D56" s="152" t="str">
        <f>'PM Sheet'!B165</f>
        <v xml:space="preserve">cfrf/ ;+lxtf tyf ;DklQ ljj/0f </v>
      </c>
      <c r="E56" s="153">
        <f>'PM Sheet'!D165</f>
        <v>2</v>
      </c>
      <c r="F56" s="153">
        <f>'PM Sheet'!H165</f>
        <v>1</v>
      </c>
      <c r="G56" s="419"/>
      <c r="K56" s="107">
        <f>'PM Sheet'!Q165</f>
        <v>2</v>
      </c>
      <c r="L56" s="107">
        <f>'PM Sheet'!R165</f>
        <v>1</v>
      </c>
      <c r="M56">
        <f t="shared" si="0"/>
        <v>0</v>
      </c>
      <c r="N56">
        <f t="shared" si="1"/>
        <v>0</v>
      </c>
    </row>
    <row r="57" spans="1:14" ht="17.25" customHeight="1" x14ac:dyDescent="0.25">
      <c r="A57" s="438" t="s">
        <v>330</v>
      </c>
      <c r="B57" s="439"/>
      <c r="C57" s="159">
        <v>33</v>
      </c>
      <c r="D57" s="160" t="str">
        <f>'PM Sheet'!B172</f>
        <v xml:space="preserve">;/;kmfO{ tyf kmf]x/ Joj:yfkg </v>
      </c>
      <c r="E57" s="161">
        <f>'PM Sheet'!D172</f>
        <v>4</v>
      </c>
      <c r="F57" s="161">
        <f>'PM Sheet'!H172</f>
        <v>0</v>
      </c>
      <c r="G57" s="449">
        <f>SUM(F57:F64)</f>
        <v>9</v>
      </c>
      <c r="K57" s="105">
        <f>'PM Sheet'!Q172</f>
        <v>4</v>
      </c>
      <c r="L57" s="105">
        <f>'PM Sheet'!R172</f>
        <v>0</v>
      </c>
      <c r="M57">
        <f t="shared" si="0"/>
        <v>0</v>
      </c>
      <c r="N57">
        <f t="shared" si="1"/>
        <v>0</v>
      </c>
    </row>
    <row r="58" spans="1:14" ht="15" customHeight="1" x14ac:dyDescent="0.25">
      <c r="A58" s="434"/>
      <c r="B58" s="435"/>
      <c r="C58" s="149">
        <v>34</v>
      </c>
      <c r="D58" s="146" t="str">
        <f>'PM Sheet'!B180</f>
        <v>jftfj/0f Joj:yfkg</v>
      </c>
      <c r="E58" s="147">
        <f>'PM Sheet'!D180</f>
        <v>4</v>
      </c>
      <c r="F58" s="147">
        <f>'PM Sheet'!H180</f>
        <v>0</v>
      </c>
      <c r="G58" s="418">
        <f>SUM(F58:F64)</f>
        <v>9</v>
      </c>
      <c r="K58" s="103">
        <f>'PM Sheet'!Q180</f>
        <v>4</v>
      </c>
      <c r="L58" s="103">
        <f>'PM Sheet'!R180</f>
        <v>0</v>
      </c>
      <c r="M58">
        <f t="shared" si="0"/>
        <v>0</v>
      </c>
      <c r="N58">
        <f t="shared" si="1"/>
        <v>0</v>
      </c>
    </row>
    <row r="59" spans="1:14" ht="17.25" x14ac:dyDescent="0.25">
      <c r="A59" s="434"/>
      <c r="B59" s="435"/>
      <c r="C59" s="150">
        <v>35</v>
      </c>
      <c r="D59" s="146" t="str">
        <f>'PM Sheet'!B188</f>
        <v xml:space="preserve">;jf/L ;fwg kfls{Ë Joj:yfkg </v>
      </c>
      <c r="E59" s="147">
        <f>'PM Sheet'!D188</f>
        <v>2</v>
      </c>
      <c r="F59" s="147">
        <f>'PM Sheet'!H188</f>
        <v>2</v>
      </c>
      <c r="G59" s="418"/>
      <c r="K59" s="103">
        <f>'PM Sheet'!Q188</f>
        <v>2</v>
      </c>
      <c r="L59" s="103">
        <f>'PM Sheet'!R188</f>
        <v>2</v>
      </c>
      <c r="M59">
        <f t="shared" si="0"/>
        <v>0</v>
      </c>
      <c r="N59">
        <f t="shared" si="1"/>
        <v>0</v>
      </c>
    </row>
    <row r="60" spans="1:14" x14ac:dyDescent="0.25">
      <c r="A60" s="434"/>
      <c r="B60" s="435"/>
      <c r="C60" s="149">
        <v>36</v>
      </c>
      <c r="D60" s="146" t="str">
        <f>'PM Sheet'!B192</f>
        <v xml:space="preserve">df;' k;nsf] lgodg tyf Joj:yfkg </v>
      </c>
      <c r="E60" s="147">
        <f>'PM Sheet'!D192</f>
        <v>2</v>
      </c>
      <c r="F60" s="147">
        <f>'PM Sheet'!H192</f>
        <v>1</v>
      </c>
      <c r="G60" s="418"/>
      <c r="K60" s="103">
        <f>'PM Sheet'!Q192</f>
        <v>2</v>
      </c>
      <c r="L60" s="103">
        <f>'PM Sheet'!R192</f>
        <v>1</v>
      </c>
      <c r="M60">
        <f t="shared" si="0"/>
        <v>0</v>
      </c>
      <c r="N60">
        <f t="shared" si="1"/>
        <v>0</v>
      </c>
    </row>
    <row r="61" spans="1:14" ht="17.25" x14ac:dyDescent="0.25">
      <c r="A61" s="434"/>
      <c r="B61" s="435"/>
      <c r="C61" s="150">
        <v>37</v>
      </c>
      <c r="D61" s="146" t="str">
        <f>'PM Sheet'!B198</f>
        <v xml:space="preserve">hg:jf:Yo k|a4{g  </v>
      </c>
      <c r="E61" s="147">
        <f>'PM Sheet'!D198</f>
        <v>2</v>
      </c>
      <c r="F61" s="147">
        <f>'PM Sheet'!H198</f>
        <v>1</v>
      </c>
      <c r="G61" s="418"/>
      <c r="K61" s="103">
        <f>'PM Sheet'!Q198</f>
        <v>2</v>
      </c>
      <c r="L61" s="103">
        <f>'PM Sheet'!R198</f>
        <v>1</v>
      </c>
      <c r="M61">
        <f t="shared" si="0"/>
        <v>0</v>
      </c>
      <c r="N61">
        <f t="shared" si="1"/>
        <v>0</v>
      </c>
    </row>
    <row r="62" spans="1:14" x14ac:dyDescent="0.25">
      <c r="A62" s="434"/>
      <c r="B62" s="435"/>
      <c r="C62" s="149">
        <v>38</v>
      </c>
      <c r="D62" s="146" t="str">
        <f>'PM Sheet'!B203</f>
        <v xml:space="preserve">cfsl:ds ;]jf / ljkb hf]lvd Joj:yfkg </v>
      </c>
      <c r="E62" s="147">
        <f>'PM Sheet'!D203</f>
        <v>4</v>
      </c>
      <c r="F62" s="147">
        <f>'PM Sheet'!H203</f>
        <v>4</v>
      </c>
      <c r="G62" s="418"/>
      <c r="K62" s="103">
        <f>'PM Sheet'!Q203</f>
        <v>4</v>
      </c>
      <c r="L62" s="103">
        <f>'PM Sheet'!R203</f>
        <v>4</v>
      </c>
      <c r="M62">
        <f t="shared" si="0"/>
        <v>0</v>
      </c>
      <c r="N62">
        <f t="shared" si="1"/>
        <v>0</v>
      </c>
    </row>
    <row r="63" spans="1:14" ht="17.25" x14ac:dyDescent="0.25">
      <c r="A63" s="434"/>
      <c r="B63" s="435"/>
      <c r="C63" s="150">
        <v>39</v>
      </c>
      <c r="D63" s="146" t="str">
        <f>'PM Sheet'!B208</f>
        <v xml:space="preserve">kl~hs/0f Joj:yfkg </v>
      </c>
      <c r="E63" s="147">
        <f>'PM Sheet'!D208</f>
        <v>2</v>
      </c>
      <c r="F63" s="147">
        <f>'PM Sheet'!H208</f>
        <v>0</v>
      </c>
      <c r="G63" s="418"/>
      <c r="K63" s="103">
        <f>'PM Sheet'!Q208</f>
        <v>2</v>
      </c>
      <c r="L63" s="103">
        <f>'PM Sheet'!R208</f>
        <v>0</v>
      </c>
      <c r="M63">
        <f t="shared" si="0"/>
        <v>0</v>
      </c>
      <c r="N63">
        <f t="shared" si="1"/>
        <v>0</v>
      </c>
    </row>
    <row r="64" spans="1:14" ht="30.75" thickBot="1" x14ac:dyDescent="0.3">
      <c r="A64" s="440"/>
      <c r="B64" s="441"/>
      <c r="C64" s="162">
        <v>40</v>
      </c>
      <c r="D64" s="163" t="str">
        <f>'PM Sheet'!B213</f>
        <v xml:space="preserve">ejg lgdf{0f dfkb08 / /fli6«o ejg ;+lxtf, @)^) sfof{Gjog </v>
      </c>
      <c r="E64" s="164">
        <f>'PM Sheet'!D213</f>
        <v>2</v>
      </c>
      <c r="F64" s="164">
        <f>'PM Sheet'!H213</f>
        <v>1</v>
      </c>
      <c r="G64" s="419"/>
      <c r="K64" s="108">
        <f>'PM Sheet'!Q213</f>
        <v>2</v>
      </c>
      <c r="L64" s="108">
        <f>'PM Sheet'!R213</f>
        <v>1</v>
      </c>
      <c r="M64">
        <f t="shared" si="0"/>
        <v>0</v>
      </c>
      <c r="N64">
        <f t="shared" si="1"/>
        <v>0</v>
      </c>
    </row>
    <row r="65" spans="1:14" ht="20.25" thickBot="1" x14ac:dyDescent="0.3">
      <c r="A65" s="397" t="s">
        <v>331</v>
      </c>
      <c r="B65" s="398"/>
      <c r="C65" s="398"/>
      <c r="D65" s="399"/>
      <c r="E65" s="165">
        <f>SUM(E25:E64)</f>
        <v>100</v>
      </c>
      <c r="F65" s="166">
        <f>SUM(F25:F64)</f>
        <v>57</v>
      </c>
      <c r="G65" s="167" t="str">
        <f>IF(AND(E65=K65,F65=L65),"a","r")</f>
        <v>a</v>
      </c>
      <c r="K65">
        <f>SUM(K25:K64)</f>
        <v>100</v>
      </c>
      <c r="L65">
        <f>SUM(L25:L64)</f>
        <v>57</v>
      </c>
      <c r="M65">
        <f t="shared" si="0"/>
        <v>0</v>
      </c>
      <c r="N65">
        <f t="shared" si="1"/>
        <v>0</v>
      </c>
    </row>
    <row r="66" spans="1:14" x14ac:dyDescent="0.25">
      <c r="A66" s="1"/>
      <c r="B66" s="1"/>
      <c r="C66" s="1"/>
      <c r="D66" s="1"/>
      <c r="E66" s="1"/>
      <c r="F66" s="1"/>
      <c r="G66" s="1"/>
    </row>
    <row r="67" spans="1:14" x14ac:dyDescent="0.25">
      <c r="A67" s="1"/>
      <c r="B67" s="1"/>
      <c r="C67" s="1"/>
      <c r="D67" s="1"/>
      <c r="E67" s="1"/>
      <c r="F67" s="1"/>
      <c r="G67" s="1"/>
    </row>
    <row r="68" spans="1:14" ht="24.75" x14ac:dyDescent="0.3">
      <c r="A68" s="406" t="str">
        <f>A1</f>
        <v xml:space="preserve">lj/u~h pk dxfgu/kflnsfsf] sfof{no , </v>
      </c>
      <c r="B68" s="406"/>
      <c r="C68" s="406"/>
      <c r="D68" s="406"/>
      <c r="E68" s="406"/>
      <c r="F68" s="406"/>
      <c r="G68" s="406"/>
    </row>
    <row r="69" spans="1:14" ht="24.75" x14ac:dyDescent="0.3">
      <c r="A69" s="407" t="s">
        <v>373</v>
      </c>
      <c r="B69" s="407"/>
      <c r="C69" s="407"/>
      <c r="D69" s="407"/>
      <c r="E69" s="407"/>
      <c r="F69" s="407"/>
      <c r="G69" s="407"/>
    </row>
    <row r="70" spans="1:14" ht="15.75" thickBot="1" x14ac:dyDescent="0.3">
      <c r="A70" s="1"/>
      <c r="B70" s="1"/>
      <c r="C70" s="1"/>
      <c r="D70" s="1"/>
      <c r="E70" s="1"/>
      <c r="F70" s="1"/>
      <c r="G70" s="1"/>
    </row>
    <row r="71" spans="1:14" ht="25.5" customHeight="1" thickBot="1" x14ac:dyDescent="0.3">
      <c r="A71" s="400" t="s">
        <v>334</v>
      </c>
      <c r="B71" s="401"/>
      <c r="C71" s="402"/>
      <c r="D71" s="144" t="s">
        <v>335</v>
      </c>
      <c r="E71" s="144" t="s">
        <v>336</v>
      </c>
      <c r="F71" s="144" t="s">
        <v>325</v>
      </c>
      <c r="G71" s="168" t="s">
        <v>337</v>
      </c>
    </row>
    <row r="72" spans="1:14" s="110" customFormat="1" ht="30" customHeight="1" thickBot="1" x14ac:dyDescent="0.3">
      <c r="A72" s="403" t="str">
        <f>A25</f>
        <v>!=:yfgLo zf;g</v>
      </c>
      <c r="B72" s="404" t="str">
        <f>A25</f>
        <v>!=:yfgLo zf;g</v>
      </c>
      <c r="C72" s="405"/>
      <c r="D72" s="169">
        <v>8</v>
      </c>
      <c r="E72" s="169">
        <v>20</v>
      </c>
      <c r="F72" s="169">
        <f>G25</f>
        <v>14</v>
      </c>
      <c r="G72" s="170">
        <f>F72/F77*100</f>
        <v>24.561403508771928</v>
      </c>
    </row>
    <row r="73" spans="1:14" s="110" customFormat="1" ht="30" customHeight="1" thickBot="1" x14ac:dyDescent="0.3">
      <c r="A73" s="403" t="str">
        <f>A33</f>
        <v>@=ljQLo ;|f]t kl/rfng tyf Joj:yfkg</v>
      </c>
      <c r="B73" s="404" t="s">
        <v>338</v>
      </c>
      <c r="C73" s="405"/>
      <c r="D73" s="169">
        <v>11</v>
      </c>
      <c r="E73" s="169">
        <v>28</v>
      </c>
      <c r="F73" s="169">
        <f>G33</f>
        <v>16</v>
      </c>
      <c r="G73" s="170">
        <f>F73/F77*100</f>
        <v>28.07017543859649</v>
      </c>
    </row>
    <row r="74" spans="1:14" s="110" customFormat="1" ht="30" customHeight="1" thickBot="1" x14ac:dyDescent="0.3">
      <c r="A74" s="403" t="str">
        <f>A44</f>
        <v>#=of]hgf tyf sfo{qmd Joj:yfkg</v>
      </c>
      <c r="B74" s="404" t="s">
        <v>339</v>
      </c>
      <c r="C74" s="405"/>
      <c r="D74" s="169">
        <v>8</v>
      </c>
      <c r="E74" s="169">
        <v>20</v>
      </c>
      <c r="F74" s="169">
        <f>G44</f>
        <v>13</v>
      </c>
      <c r="G74" s="170">
        <f>F74/F77*100</f>
        <v>22.807017543859647</v>
      </c>
    </row>
    <row r="75" spans="1:14" s="110" customFormat="1" ht="30" customHeight="1" thickBot="1" x14ac:dyDescent="0.3">
      <c r="A75" s="403" t="str">
        <f>A52</f>
        <v xml:space="preserve">$=;+u7g tyf hgzlQm ljsf; </v>
      </c>
      <c r="B75" s="404" t="s">
        <v>340</v>
      </c>
      <c r="C75" s="405"/>
      <c r="D75" s="169">
        <v>5</v>
      </c>
      <c r="E75" s="169">
        <v>10</v>
      </c>
      <c r="F75" s="169">
        <f>G52</f>
        <v>5</v>
      </c>
      <c r="G75" s="170">
        <f>F75/F77*100</f>
        <v>8.7719298245614024</v>
      </c>
    </row>
    <row r="76" spans="1:14" s="110" customFormat="1" ht="30" customHeight="1" thickBot="1" x14ac:dyDescent="0.3">
      <c r="A76" s="442" t="str">
        <f>A57</f>
        <v xml:space="preserve">%=zx/L cfwf/e't ;]jf Joj:yfkg </v>
      </c>
      <c r="B76" s="443" t="s">
        <v>341</v>
      </c>
      <c r="C76" s="444"/>
      <c r="D76" s="169">
        <v>8</v>
      </c>
      <c r="E76" s="169">
        <v>22</v>
      </c>
      <c r="F76" s="169">
        <f>G57</f>
        <v>9</v>
      </c>
      <c r="G76" s="170">
        <f>F76/F77*100</f>
        <v>15.789473684210526</v>
      </c>
    </row>
    <row r="77" spans="1:14" ht="23.25" thickBot="1" x14ac:dyDescent="0.3">
      <c r="A77" s="429" t="s">
        <v>331</v>
      </c>
      <c r="B77" s="430"/>
      <c r="C77" s="431"/>
      <c r="D77" s="169">
        <f>SUM(D72:D76)</f>
        <v>40</v>
      </c>
      <c r="E77" s="169">
        <f>SUM(E72:E76)</f>
        <v>100</v>
      </c>
      <c r="F77" s="169">
        <f>SUM(F72:F76)</f>
        <v>57</v>
      </c>
      <c r="G77" s="169"/>
    </row>
  </sheetData>
  <sheetProtection sheet="1" objects="1" scenarios="1"/>
  <mergeCells count="40">
    <mergeCell ref="C12:D12"/>
    <mergeCell ref="C13:D13"/>
    <mergeCell ref="G52:G56"/>
    <mergeCell ref="G57:G64"/>
    <mergeCell ref="A1:G1"/>
    <mergeCell ref="A2:G2"/>
    <mergeCell ref="C4:D4"/>
    <mergeCell ref="C5:D5"/>
    <mergeCell ref="C6:D6"/>
    <mergeCell ref="C14:D14"/>
    <mergeCell ref="A44:B51"/>
    <mergeCell ref="C7:D7"/>
    <mergeCell ref="C8:D8"/>
    <mergeCell ref="C9:D9"/>
    <mergeCell ref="C10:D10"/>
    <mergeCell ref="C11:D11"/>
    <mergeCell ref="A21:G21"/>
    <mergeCell ref="A22:G22"/>
    <mergeCell ref="B17:D17"/>
    <mergeCell ref="B18:D18"/>
    <mergeCell ref="E17:G17"/>
    <mergeCell ref="E18:G18"/>
    <mergeCell ref="A77:C77"/>
    <mergeCell ref="A52:B56"/>
    <mergeCell ref="A57:B64"/>
    <mergeCell ref="A74:C74"/>
    <mergeCell ref="A75:C75"/>
    <mergeCell ref="A76:C76"/>
    <mergeCell ref="A24:B24"/>
    <mergeCell ref="A65:D65"/>
    <mergeCell ref="A71:C71"/>
    <mergeCell ref="A72:C72"/>
    <mergeCell ref="A73:C73"/>
    <mergeCell ref="A68:G68"/>
    <mergeCell ref="A69:G69"/>
    <mergeCell ref="A33:B43"/>
    <mergeCell ref="G33:G43"/>
    <mergeCell ref="G44:G51"/>
    <mergeCell ref="A25:B32"/>
    <mergeCell ref="G25:G32"/>
  </mergeCells>
  <pageMargins left="0.25" right="0.36" top="0.41" bottom="0.49" header="0.3" footer="0.3"/>
  <pageSetup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MC Sheet</vt:lpstr>
      <vt:lpstr>PM Sheet</vt:lpstr>
      <vt:lpstr>Summary Sheet</vt:lpstr>
      <vt:lpstr>'MC Sheet'!Print_Area</vt:lpstr>
      <vt:lpstr>'PM Sheet'!Print_Area</vt:lpstr>
      <vt:lpstr>'Summary Sheet'!Print_Area</vt:lpstr>
      <vt:lpstr>'MC Sheet'!Print_Titles</vt:lpstr>
      <vt:lpstr>'PM Sheet'!Print_Titles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 MCPM Evaluation System v1.0</dc:title>
  <dc:creator>Jagaruk Technologies Pvt. Ltd.</dc:creator>
  <dc:description>For more info contact Jagaruk Technologies Pvt. Ltd.</dc:description>
  <cp:lastModifiedBy>zayant</cp:lastModifiedBy>
  <cp:lastPrinted>2015-06-05T07:32:47Z</cp:lastPrinted>
  <dcterms:created xsi:type="dcterms:W3CDTF">2011-01-01T11:27:13Z</dcterms:created>
  <dcterms:modified xsi:type="dcterms:W3CDTF">2015-06-09T05:51:25Z</dcterms:modified>
</cp:coreProperties>
</file>